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LHSE\"/>
    </mc:Choice>
  </mc:AlternateContent>
  <xr:revisionPtr revIDLastSave="0" documentId="13_ncr:1_{ED00132C-DFD0-44BF-948F-7574C4229284}" xr6:coauthVersionLast="47" xr6:coauthVersionMax="47" xr10:uidLastSave="{00000000-0000-0000-0000-000000000000}"/>
  <workbookProtection workbookAlgorithmName="SHA-512" workbookHashValue="AmdiBlMv3jhL4iLZsQ9vUmwP1h/1APrXQVOWObr2n0rz0JuuvUL8C+N5PdNavNwith6hkQkotYcVXmYHJ5JIhg==" workbookSaltValue="xQqXgSx+uK51w0+t4r13zg==" workbookSpinCount="100000" lockStructure="1"/>
  <bookViews>
    <workbookView xWindow="-110" yWindow="-110" windowWidth="19420" windowHeight="10300" xr2:uid="{3E608F24-AE44-4E6B-9808-29A01A2F6EB2}"/>
  </bookViews>
  <sheets>
    <sheet name="Sheet1" sheetId="1" r:id="rId1"/>
    <sheet name="Sheet2" sheetId="2" r:id="rId2"/>
    <sheet name="Sheet4" sheetId="4" r:id="rId3"/>
    <sheet name="Sheet3" sheetId="3" r:id="rId4"/>
  </sheets>
  <definedNames>
    <definedName name="area">Sheet2!$A$2,Sheet2!$A$3</definedName>
    <definedName name="electives">Sheet3!#REF!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 l="1"/>
  <c r="B21" i="1"/>
  <c r="B20" i="1"/>
  <c r="D27" i="1"/>
  <c r="C27" i="1"/>
  <c r="B27" i="1"/>
  <c r="A27" i="1"/>
  <c r="D36" i="1"/>
  <c r="C36" i="1"/>
  <c r="B36" i="1"/>
  <c r="A36" i="1"/>
  <c r="D35" i="1"/>
  <c r="C35" i="1"/>
  <c r="B35" i="1"/>
  <c r="A35" i="1"/>
  <c r="D22" i="1"/>
  <c r="C22" i="1"/>
  <c r="A22" i="1"/>
  <c r="D21" i="1"/>
  <c r="C21" i="1"/>
  <c r="A21" i="1"/>
  <c r="D17" i="1"/>
  <c r="C17" i="1"/>
  <c r="B17" i="1"/>
  <c r="D12" i="1"/>
  <c r="C12" i="1"/>
  <c r="B12" i="1"/>
  <c r="A12" i="1"/>
  <c r="A17" i="1"/>
  <c r="D26" i="1"/>
  <c r="C26" i="1"/>
  <c r="B26" i="1"/>
  <c r="A26" i="1"/>
  <c r="D34" i="1"/>
  <c r="C34" i="1"/>
  <c r="B34" i="1"/>
  <c r="A34" i="1"/>
  <c r="D33" i="1"/>
  <c r="C33" i="1"/>
  <c r="B33" i="1"/>
  <c r="A33" i="1"/>
  <c r="D20" i="1"/>
  <c r="C20" i="1"/>
  <c r="A20" i="1"/>
  <c r="D16" i="1"/>
  <c r="C16" i="1"/>
  <c r="B16" i="1"/>
  <c r="A16" i="1"/>
  <c r="D15" i="1"/>
  <c r="C15" i="1"/>
  <c r="B15" i="1"/>
  <c r="A15" i="1"/>
  <c r="D11" i="1"/>
  <c r="C11" i="1"/>
  <c r="B11" i="1"/>
  <c r="A11" i="1"/>
  <c r="D10" i="1"/>
  <c r="C10" i="1"/>
  <c r="A10" i="1"/>
  <c r="B10" i="1"/>
</calcChain>
</file>

<file path=xl/sharedStrings.xml><?xml version="1.0" encoding="utf-8"?>
<sst xmlns="http://schemas.openxmlformats.org/spreadsheetml/2006/main" count="1025" uniqueCount="497">
  <si>
    <t>Area/ Catalogue</t>
  </si>
  <si>
    <t>Course Name</t>
  </si>
  <si>
    <t>Pre Req</t>
  </si>
  <si>
    <t>Study Period</t>
  </si>
  <si>
    <t>Notes</t>
  </si>
  <si>
    <t>YEAR ONE – Semester 1</t>
  </si>
  <si>
    <t xml:space="preserve">CORE </t>
  </si>
  <si>
    <t>-</t>
  </si>
  <si>
    <t>PLACEMENT</t>
  </si>
  <si>
    <t>EDUC 1081</t>
  </si>
  <si>
    <t>ELECTIVE</t>
  </si>
  <si>
    <t>YEAR ONE – Semester 2</t>
  </si>
  <si>
    <t>YEAR TWO – Semester 1</t>
  </si>
  <si>
    <t>YEAR TWO – Semester 2</t>
  </si>
  <si>
    <t>YEAR THREE – Semester 1</t>
  </si>
  <si>
    <t>YEAR THREE – Semester 2</t>
  </si>
  <si>
    <t>CLICK HERE FOR ELECTIVE OPTIONS</t>
  </si>
  <si>
    <t xml:space="preserve"> </t>
  </si>
  <si>
    <t>Italian</t>
  </si>
  <si>
    <t>French</t>
  </si>
  <si>
    <t>Japanese</t>
  </si>
  <si>
    <t>select Major from drop down list above for course options</t>
  </si>
  <si>
    <t>Biology</t>
  </si>
  <si>
    <t>Chemistry</t>
  </si>
  <si>
    <t>Drama &amp; Creative Arts</t>
  </si>
  <si>
    <t>English</t>
  </si>
  <si>
    <t>Food &amp; Textiles</t>
  </si>
  <si>
    <t>Humanities (History &amp; Geography</t>
  </si>
  <si>
    <t>Languages for Proficient Speakers</t>
  </si>
  <si>
    <t>Maths</t>
  </si>
  <si>
    <t>Physics</t>
  </si>
  <si>
    <t>Visual Arts</t>
  </si>
  <si>
    <r>
      <t>MATH 10</t>
    </r>
    <r>
      <rPr>
        <sz val="9"/>
        <color rgb="FF000000"/>
        <rFont val="Calibri"/>
        <family val="2"/>
      </rPr>
      <t>43</t>
    </r>
  </si>
  <si>
    <t>MATH 1068</t>
  </si>
  <si>
    <t>Major 2 - Statistical Methods</t>
  </si>
  <si>
    <t>MATH 1056</t>
  </si>
  <si>
    <t>Major 3 – Linear Algebra</t>
  </si>
  <si>
    <r>
      <t xml:space="preserve">MATH </t>
    </r>
    <r>
      <rPr>
        <sz val="9"/>
        <color rgb="FF000000"/>
        <rFont val="Calibri"/>
        <family val="2"/>
      </rPr>
      <t>1054</t>
    </r>
  </si>
  <si>
    <t>Major 4 - Calculus 1</t>
  </si>
  <si>
    <t>MATH 2014</t>
  </si>
  <si>
    <t>Major 5 - Linear Programming and Networks</t>
  </si>
  <si>
    <t>MATH 2033</t>
  </si>
  <si>
    <t>Major 6 – Geometry</t>
  </si>
  <si>
    <t>MATH 1054
MATH 1056</t>
  </si>
  <si>
    <t>MATH 3013</t>
  </si>
  <si>
    <r>
      <t xml:space="preserve">MATH </t>
    </r>
    <r>
      <rPr>
        <sz val="9"/>
        <color rgb="FF000000"/>
        <rFont val="Calibri"/>
        <family val="2"/>
      </rPr>
      <t>4043</t>
    </r>
  </si>
  <si>
    <t>Major 8 – Probablities and Data</t>
  </si>
  <si>
    <t>EDUC 2087</t>
  </si>
  <si>
    <t>Curriculum Major 1 - Mathematics Curriculum 1</t>
  </si>
  <si>
    <r>
      <t>EDUC 42</t>
    </r>
    <r>
      <rPr>
        <sz val="9"/>
        <color rgb="FF000000"/>
        <rFont val="Calibri"/>
        <family val="2"/>
      </rPr>
      <t>42</t>
    </r>
  </si>
  <si>
    <t>Curriculum Major 2 - Mathematics Curriculum 2</t>
  </si>
  <si>
    <t>BIOL 1007</t>
  </si>
  <si>
    <t>Major 1 - Biology A</t>
  </si>
  <si>
    <t>BIOL 1014
PHYS 1007
CHEM 1006</t>
  </si>
  <si>
    <t>Major 2 -
Biodiversity for the Environment OR
Applied Physics 1 OR
Chemistry 100</t>
  </si>
  <si>
    <t>BIOL 2045</t>
  </si>
  <si>
    <t>BIOL 1012</t>
  </si>
  <si>
    <r>
      <t xml:space="preserve">Major 3 - </t>
    </r>
    <r>
      <rPr>
        <sz val="9"/>
        <color rgb="FF000000"/>
        <rFont val="Calibri"/>
        <family val="2"/>
      </rPr>
      <t>Biology B</t>
    </r>
  </si>
  <si>
    <t>PHYS 1008
CHEM 1007
ENVT 1019
PHYS 1015</t>
  </si>
  <si>
    <t>Major 5 - Life on Earth A</t>
  </si>
  <si>
    <t>BIOL 3027</t>
  </si>
  <si>
    <t>Major 6 - Global Change and Human Health</t>
  </si>
  <si>
    <t>BIOL 2046</t>
  </si>
  <si>
    <t>BIOL 1007
BIOL 1012</t>
  </si>
  <si>
    <t>EDUC 2088</t>
  </si>
  <si>
    <t>Curriculum Major 1 - Science Curriculum 1</t>
  </si>
  <si>
    <t>EDUC 4234</t>
  </si>
  <si>
    <r>
      <t xml:space="preserve">Curriculum Major 2 - </t>
    </r>
    <r>
      <rPr>
        <sz val="9"/>
        <color rgb="FF000000"/>
        <rFont val="Calibri"/>
        <family val="2"/>
      </rPr>
      <t>Science Curriculum 2</t>
    </r>
  </si>
  <si>
    <t>EDUC 1109</t>
  </si>
  <si>
    <t>Learning, Teaching and Inquiry 1: Identity, Diversity and Adolescence</t>
  </si>
  <si>
    <t>Major Learning Area</t>
  </si>
  <si>
    <t>Sub Major Learning Area</t>
  </si>
  <si>
    <t>EDUC 2062</t>
  </si>
  <si>
    <t>EDUC 3086</t>
  </si>
  <si>
    <t>Professional Experience 3: Informed Planning (HP) *9units</t>
  </si>
  <si>
    <t>intensive in Feb</t>
  </si>
  <si>
    <t>EDUC 3085</t>
  </si>
  <si>
    <t>Learning, Teaching and Inquiry 3: Creating Positive Secondary Learning Environments</t>
  </si>
  <si>
    <t>EDUC 2086</t>
  </si>
  <si>
    <t>Learning, Teaching and Inquiry 2: Pedagogy, Curriculum and Inclusivity</t>
  </si>
  <si>
    <t>EDUC 2061</t>
  </si>
  <si>
    <t>Teaching and Learning in Aboriginal Education</t>
  </si>
  <si>
    <t>Sub Major 1 - Biology A</t>
  </si>
  <si>
    <t>select Sub Major from drop down list above for course options</t>
  </si>
  <si>
    <t>Humanities (History &amp; Geography)</t>
  </si>
  <si>
    <t>English as Another Language or Dialect (EALD)*</t>
  </si>
  <si>
    <t>* Denotes Avaliability as a Sub Major only</t>
  </si>
  <si>
    <t>Sub Major 2 - Biology B</t>
  </si>
  <si>
    <t>Sub Major 3 - 
Biodiversity for the Environment OR
Applied Physics 1 OR
Chemistry 100</t>
  </si>
  <si>
    <t>Sub Major 4 - Life on Earth A</t>
  </si>
  <si>
    <t>Sub Major 5 - Global Change and Human Health</t>
  </si>
  <si>
    <t>CHEM 1007</t>
  </si>
  <si>
    <t>MAJOR</t>
  </si>
  <si>
    <t>SUB MAJOR</t>
  </si>
  <si>
    <t>EDUC 2090</t>
  </si>
  <si>
    <t>EDUC 2093</t>
  </si>
  <si>
    <t>EDUC 2096</t>
  </si>
  <si>
    <t>CHEM 1006</t>
  </si>
  <si>
    <t>Major 1 - Chemistry 100</t>
  </si>
  <si>
    <t>ENVT 1013 PHYS 1007
BIOL 1007</t>
  </si>
  <si>
    <t>Major 3 - Chemistry 101</t>
  </si>
  <si>
    <t>PHYS 1008
BIOL 1012</t>
  </si>
  <si>
    <t>Major 4 - 
Applied Physics 2 OR
Biology B</t>
  </si>
  <si>
    <t>CHEM 2028</t>
  </si>
  <si>
    <t>Major 5 - Synthetic Chemistry</t>
  </si>
  <si>
    <t>CHEM 1006
CHEM 1007</t>
  </si>
  <si>
    <t>CHEM 2029</t>
  </si>
  <si>
    <t>Major 6 - Advanced Synthetic Chemistry</t>
  </si>
  <si>
    <t>CHEM 3020</t>
  </si>
  <si>
    <t>Major 7 - Molecules-to-Materials: Foundations for Nanochemistry</t>
  </si>
  <si>
    <t>CHEM 2028
CHEM 2029</t>
  </si>
  <si>
    <t>CHEM 2026</t>
  </si>
  <si>
    <t>Major 8 - Structure Determination and Analysis</t>
  </si>
  <si>
    <t>EDUC 4235</t>
  </si>
  <si>
    <t>CLICK HERE FOR MAJOR CHOICES</t>
  </si>
  <si>
    <t>CLICK HERE FOR SUB MAJOR CHOICES</t>
  </si>
  <si>
    <t>Sub Major 1 - Chemistry 100</t>
  </si>
  <si>
    <t>Sub Major 2 - Chemistry 101</t>
  </si>
  <si>
    <t>Sub Major 3 - Synthetic Chemistry</t>
  </si>
  <si>
    <t>Sub Major 5 - Advanced Synthetic Chemistry</t>
  </si>
  <si>
    <t>Sub Major 6 - Applied Physics 2 OR
Biology B</t>
  </si>
  <si>
    <t>EDUC 1092</t>
  </si>
  <si>
    <t>Major 1 - Materials &amp; Technologies 1</t>
  </si>
  <si>
    <t>EDUC 1090</t>
  </si>
  <si>
    <t>Major 2 - Design &amp; Production 1</t>
  </si>
  <si>
    <t>EDUC 2071</t>
  </si>
  <si>
    <t>Major 3 - Materials &amp; Technologies 2</t>
  </si>
  <si>
    <t>MENG 2010</t>
  </si>
  <si>
    <t>EDUC 2069</t>
  </si>
  <si>
    <t>Major 5 - Design &amp; Production 2</t>
  </si>
  <si>
    <t>EDUC 3031</t>
  </si>
  <si>
    <t>Major 7 - Design &amp; Technology Workshop Knowledge</t>
  </si>
  <si>
    <t>EDUC 4215</t>
  </si>
  <si>
    <t>Major 8 - Advanced Manufacturing</t>
  </si>
  <si>
    <t>EDUC 4236</t>
  </si>
  <si>
    <t xml:space="preserve">Curriculum Major 2 - Technologies Curriculum 2  </t>
  </si>
  <si>
    <t>Curriculum Major 1 - Technologies Curriculum 1</t>
  </si>
  <si>
    <t>Sub Major 3 - Design &amp; Production 1</t>
  </si>
  <si>
    <t>Sub Major 5 - Design &amp; Technology Workshop Knowledge</t>
  </si>
  <si>
    <t>Design &amp; Technology</t>
  </si>
  <si>
    <t>INFT 1016</t>
  </si>
  <si>
    <t>Sub Major 1 - IT Fundamentals</t>
  </si>
  <si>
    <t>COMP 1039</t>
  </si>
  <si>
    <t>Sub Major 2 - Problem Solving and Programming</t>
  </si>
  <si>
    <t>INFT 1030</t>
  </si>
  <si>
    <t>Sub Major 3 - Design Thinking Studio</t>
  </si>
  <si>
    <t>INFT 2062</t>
  </si>
  <si>
    <t>Sub Major 4 - Game Asset Design</t>
  </si>
  <si>
    <t>INFS 1026</t>
  </si>
  <si>
    <t>INFS 4020</t>
  </si>
  <si>
    <t>Sub Major 6 - Big Data Concepts</t>
  </si>
  <si>
    <t>PERF 1011</t>
  </si>
  <si>
    <t>Major 1 - Stage Performance</t>
  </si>
  <si>
    <t>PERF 2013</t>
  </si>
  <si>
    <t>PERF 2021</t>
  </si>
  <si>
    <t>Major 3 - State Theatre Master Class</t>
  </si>
  <si>
    <t>EDUC 1110</t>
  </si>
  <si>
    <t>EDUC 2083</t>
  </si>
  <si>
    <t>Major 7 - Dramatic Texts Over Eras</t>
  </si>
  <si>
    <t>Major 8 - Teacher as Director</t>
  </si>
  <si>
    <t>EDUC 2081</t>
  </si>
  <si>
    <t>Curriculum Major 1 - Arts Curriculum 1</t>
  </si>
  <si>
    <t>EDUC 4230</t>
  </si>
  <si>
    <t>Curriculum Major 2 - Arts Curriculum 2</t>
  </si>
  <si>
    <t>Sub Major 1 - Stage Performance</t>
  </si>
  <si>
    <t>Sub Major 2 - State Theatre Master Class</t>
  </si>
  <si>
    <t>Sub Major 6 - Dramatic Texts Over Eras</t>
  </si>
  <si>
    <t>EDUC 1087</t>
  </si>
  <si>
    <t>Sub Major 1 - Teaching Linguistically Diverse Learners</t>
  </si>
  <si>
    <t>LANG 1053</t>
  </si>
  <si>
    <t>Sub Major 2 - English for Academic and International Communication</t>
  </si>
  <si>
    <t>LANG 2032</t>
  </si>
  <si>
    <t>Sub Major 3 - English and the Art of Speaking and Writing</t>
  </si>
  <si>
    <t>Sub Major 4 - Grammar Across the Curriculum</t>
  </si>
  <si>
    <t>LANG 3038</t>
  </si>
  <si>
    <t>Sub Major 5 - Multilingualism: Contact, Change and Mobility</t>
  </si>
  <si>
    <t>2x 2nd yr sub major courses</t>
  </si>
  <si>
    <t>LANG 2033</t>
  </si>
  <si>
    <t>Sub Major 6 - English in the Professions</t>
  </si>
  <si>
    <t>EDUC 4214</t>
  </si>
  <si>
    <t>Curriculum Sub Major 1 - TESOL in Practice</t>
  </si>
  <si>
    <t>EDUC 4205</t>
  </si>
  <si>
    <t>Curriculum Sub Major 2 - Developing Languages Programs</t>
  </si>
  <si>
    <t>COMM 1061</t>
  </si>
  <si>
    <t>Major 1 - Creative Writing and Literature: An Introduction</t>
  </si>
  <si>
    <t>EDUC 1108</t>
  </si>
  <si>
    <t>Major 2 - Adolescent Literature</t>
  </si>
  <si>
    <t>COMM 1045</t>
  </si>
  <si>
    <t>Major 3 - Creative Writing Workshop</t>
  </si>
  <si>
    <t>EDUC 3082</t>
  </si>
  <si>
    <t>Major 5 - Beyond Narrative</t>
  </si>
  <si>
    <t>2x Major Courses</t>
  </si>
  <si>
    <t>LANG 2005</t>
  </si>
  <si>
    <t>Major 6 - The Power of Story</t>
  </si>
  <si>
    <t>LANG 2042</t>
  </si>
  <si>
    <t>Major 7 - Reworking the Canon</t>
  </si>
  <si>
    <t>LANG 3030 OR
LANG 3042</t>
  </si>
  <si>
    <t>Major 8 - 
World Literatures and English OR
The Writer’s World</t>
  </si>
  <si>
    <t>EDUC 2084</t>
  </si>
  <si>
    <t>Curriculum Major 1 - English Curriculum 1</t>
  </si>
  <si>
    <t>EDUC 4232</t>
  </si>
  <si>
    <t>Curriculum Major 2 - English Curriculum 2</t>
  </si>
  <si>
    <t>Sub Major 1 - Creative Writing and Literature: An Introduction</t>
  </si>
  <si>
    <t>Sub Major 2 - Creative Writing Workshop</t>
  </si>
  <si>
    <t>Sub Major 3 - Beyond Narrative</t>
  </si>
  <si>
    <t>2x Sub Major Courses</t>
  </si>
  <si>
    <t>Sub Major 4 - Adolescent Literature</t>
  </si>
  <si>
    <t>Sub Major 6 - Reworking the Canon</t>
  </si>
  <si>
    <t>Curriculum Sub Major 1 - English Curriculum 1</t>
  </si>
  <si>
    <t>Curriculum Sub Major 2 - English Curriculum 2</t>
  </si>
  <si>
    <t>BIOL 1041</t>
  </si>
  <si>
    <t>Major 1 - Intro to Nutrition and Food Sciences 1</t>
  </si>
  <si>
    <t>EDUC 1091</t>
  </si>
  <si>
    <t>Major 2 - Textiles Technology 1</t>
  </si>
  <si>
    <t>BIOL 1055</t>
  </si>
  <si>
    <t>Major 3 - Intro to Nutrition and Food Sciences 2</t>
  </si>
  <si>
    <t>EDUC 1089</t>
  </si>
  <si>
    <t>Major 4 - Food Technology 1</t>
  </si>
  <si>
    <t>Major 5 - Food Technology 2 - Senior School</t>
  </si>
  <si>
    <t>EDUC 2070</t>
  </si>
  <si>
    <t>Major 6 - Textiles Technology 2 - Senior School</t>
  </si>
  <si>
    <t>EDUC 3056</t>
  </si>
  <si>
    <t>Major 7 - Approaches to Child and Community Studies</t>
  </si>
  <si>
    <t>EDUC 4213</t>
  </si>
  <si>
    <t>Curriculum Major 2 - Technologies Curriculum 2</t>
  </si>
  <si>
    <t>Sub Major 1 - Textiles Technology 1</t>
  </si>
  <si>
    <t>Sub Major 2 - Food Technology 1</t>
  </si>
  <si>
    <t>Sub Major 4 - Intro to Nutrition and Food Sciences 1</t>
  </si>
  <si>
    <t>Sub Major 5 - Approaches to Child and Community Studies</t>
  </si>
  <si>
    <t>Sub Major 6 - Textiles Technology 2 - Senior School</t>
  </si>
  <si>
    <t>Sub Major 3 - Food Technology 2 - Senior School</t>
  </si>
  <si>
    <t>POLI 1020</t>
  </si>
  <si>
    <t>Major 1 - Global Politics and Development</t>
  </si>
  <si>
    <t>POLI 2031</t>
  </si>
  <si>
    <t>Major 2 - The Politics of Environmental Change in Australia and Asia</t>
  </si>
  <si>
    <t>HUMS 1055</t>
  </si>
  <si>
    <t>Major 3 - World History Trends and Transformations</t>
  </si>
  <si>
    <t>HUMS 2038</t>
  </si>
  <si>
    <t>Major 4 - Migration, Diversity and Belonging</t>
  </si>
  <si>
    <t>Major 5 - Asia Literacy and the Asian Century</t>
  </si>
  <si>
    <t>HUMS 3048</t>
  </si>
  <si>
    <t>Major 6 - Space, Place and Culture</t>
  </si>
  <si>
    <t>POLI 3019</t>
  </si>
  <si>
    <t>Major 7 - Villains, Victims and Outsiders: Marginalisation in World Affairs</t>
  </si>
  <si>
    <t>HUMS 3049</t>
  </si>
  <si>
    <t>Major 8 - Power and Resistance: 1900 - Present</t>
  </si>
  <si>
    <t>EDUC 2085</t>
  </si>
  <si>
    <t>Curriculum Major 1 - HASS Curriculum 1</t>
  </si>
  <si>
    <t>EDUC 4233</t>
  </si>
  <si>
    <t>Curriculum Major 2 - HASS Curriculum 2</t>
  </si>
  <si>
    <t>Sub Major 1 - Global Politics and Development</t>
  </si>
  <si>
    <t>Sub Major 2 - World History Trends and Transformations</t>
  </si>
  <si>
    <t>Sub Major 3 - Asia Literacy and the Asian Century</t>
  </si>
  <si>
    <t>Sub Major 4 - The Politics of Environmental Change in Australia and Asia</t>
  </si>
  <si>
    <t>Sub Major 5 - Space, Place and Culture</t>
  </si>
  <si>
    <t>Sub Major 6 - Villains, Victims and Outsiders: Marginalisation in World Affairs</t>
  </si>
  <si>
    <t>Curriculum Sub Major 1 - HASS Curriculum 1</t>
  </si>
  <si>
    <t>Curriculum Sub Major 2 - HASS Curriculum 2</t>
  </si>
  <si>
    <t>LANG 1029</t>
  </si>
  <si>
    <t>Major 1 - Italian 2A</t>
  </si>
  <si>
    <t>LANG 1028</t>
  </si>
  <si>
    <t>Major 2 - Italian 2B</t>
  </si>
  <si>
    <t>LANG 3036</t>
  </si>
  <si>
    <t xml:space="preserve"> - </t>
  </si>
  <si>
    <t>LANG 3012</t>
  </si>
  <si>
    <t>Major 5 - Italian 3A</t>
  </si>
  <si>
    <t>LANG 3013</t>
  </si>
  <si>
    <t>Major 6 - Italian 3B</t>
  </si>
  <si>
    <t>LANG 3034</t>
  </si>
  <si>
    <t>Major 7 &amp; Major 8 
Advanced Languages Studies: Translation and Research
*9units</t>
  </si>
  <si>
    <t>Sub Major 1 - Italian 2A</t>
  </si>
  <si>
    <t>Sub Major 2 - Italian 2B</t>
  </si>
  <si>
    <t>Sub Major 3 - Italian 3A</t>
  </si>
  <si>
    <t>Sub Major 4 - Italian 3B</t>
  </si>
  <si>
    <t>LANG 3036
OR
LANG 3034</t>
  </si>
  <si>
    <t>LANG 1024</t>
  </si>
  <si>
    <t>Major 1 - French 2A</t>
  </si>
  <si>
    <t>LANG 1025</t>
  </si>
  <si>
    <t>Major 2 - French 2B</t>
  </si>
  <si>
    <t>LANG 3004</t>
  </si>
  <si>
    <t>Major 5 - French 3A</t>
  </si>
  <si>
    <t>LANG 3005</t>
  </si>
  <si>
    <t>Major 6 - French 3B</t>
  </si>
  <si>
    <t>Sub Major 1 - French 2A</t>
  </si>
  <si>
    <t>Sub Major 2 - French 2B</t>
  </si>
  <si>
    <t>Sub Major 3 - French 3A</t>
  </si>
  <si>
    <t>Sub Major 4 - French 3B</t>
  </si>
  <si>
    <t>LANG 1031</t>
  </si>
  <si>
    <t>Major 1 - Japanese 2A</t>
  </si>
  <si>
    <t>LANG 1032</t>
  </si>
  <si>
    <t>Major 2 - Japanese 2B</t>
  </si>
  <si>
    <t>LANG 2039</t>
  </si>
  <si>
    <t>Major 3 &amp; Major 4 
Asian Languages In-Country
*9units</t>
  </si>
  <si>
    <t>LANG 3006</t>
  </si>
  <si>
    <t>Major 5 - Japanese 3A</t>
  </si>
  <si>
    <t>LANG 3007</t>
  </si>
  <si>
    <t>Major 6 - Japanese 3B</t>
  </si>
  <si>
    <t>Sub Major 2 - Japanese 2B</t>
  </si>
  <si>
    <t>Sub Major 3 - Japanese 3A</t>
  </si>
  <si>
    <t>Sub Major 4 - Japanese 3B</t>
  </si>
  <si>
    <t>LANG 2039
OR
LANG 3034</t>
  </si>
  <si>
    <t>LANG 1062</t>
  </si>
  <si>
    <t>Major 1 - Language and Communication in Applied Linguistics</t>
  </si>
  <si>
    <t>LANG 2022</t>
  </si>
  <si>
    <t>Major 2 - Language and Identity</t>
  </si>
  <si>
    <t>LANG 1056</t>
  </si>
  <si>
    <t>Major 3 - Language in Society</t>
  </si>
  <si>
    <t>LANG 2021</t>
  </si>
  <si>
    <t>Major 4 - Communication, Work and Organisations</t>
  </si>
  <si>
    <t>LANG 3041</t>
  </si>
  <si>
    <t>Major 5 - Language, Meaning and Discourse</t>
  </si>
  <si>
    <t>Major 6 - Multilingualism: Contact, Change and Mobility</t>
  </si>
  <si>
    <t>LANG 3037</t>
  </si>
  <si>
    <t>Major 7 - Language Learning and Assessment</t>
  </si>
  <si>
    <t>LANG 3039</t>
  </si>
  <si>
    <t>Major 8 - Language Ideology and Policy</t>
  </si>
  <si>
    <t>EDUC 2057</t>
  </si>
  <si>
    <t>Sub Major 1 - Language and Communication in Applied Linguistics</t>
  </si>
  <si>
    <t>Sub Major 2 - Language in Society</t>
  </si>
  <si>
    <t>Sub Major 3 - Language, Meaning and Discourse</t>
  </si>
  <si>
    <t>Sub Major 4 - Language and Identity</t>
  </si>
  <si>
    <t>Sub Major 5 - Language Learning and Assessment</t>
  </si>
  <si>
    <t>Sub Major 6 - Multilingualism: Contact, Change and Mobility</t>
  </si>
  <si>
    <t>Sub Major 1 - Statistical Methods</t>
  </si>
  <si>
    <t>Sub Major 2 - Linear Algebra</t>
  </si>
  <si>
    <t>MATH 1043</t>
  </si>
  <si>
    <t xml:space="preserve">Sub Major 3 - Discrete Mathematics </t>
  </si>
  <si>
    <t xml:space="preserve">Sub Major 4 - Linear Programming and Networks </t>
  </si>
  <si>
    <t>Sub Major 5 - Geometry</t>
  </si>
  <si>
    <t>MATH 1054</t>
  </si>
  <si>
    <t>Sub Major 6 - Calculus 1</t>
  </si>
  <si>
    <t>Curriculum Sub Major 1 - Mathematics Curriculum 1</t>
  </si>
  <si>
    <t>EDUC 4242</t>
  </si>
  <si>
    <t>Curriculum Sub Major 2 - Mathematics Curriculum 2</t>
  </si>
  <si>
    <t>PHYS 1007</t>
  </si>
  <si>
    <t>Major 1 - Applied Physics 1</t>
  </si>
  <si>
    <t xml:space="preserve">
BIOL 1014 BIOL 1007 CHEM 1006</t>
  </si>
  <si>
    <t>Major 2 - 
Biodiversity for the Environment OR
Biology A OR
Chemistry 100</t>
  </si>
  <si>
    <t>PHYS 1008</t>
  </si>
  <si>
    <t>Major 3 - Applied Physics 2</t>
  </si>
  <si>
    <t xml:space="preserve">
ENVT 1019 BIOL 1012 CHEM 1007
PHYS 1015</t>
  </si>
  <si>
    <t>PHYS 2002</t>
  </si>
  <si>
    <t>Major 5 - Physics of Materials and Technology</t>
  </si>
  <si>
    <t>PHYS 2003</t>
  </si>
  <si>
    <t>Major 6 - Computational Science 1</t>
  </si>
  <si>
    <t>PHYS 3001 PHYS 2004</t>
  </si>
  <si>
    <t>Major 7 – 
Lasers and Optics OR
Applied Physics 4</t>
  </si>
  <si>
    <t>PHYS 3004</t>
  </si>
  <si>
    <t>Major 8 - Modern Physics</t>
  </si>
  <si>
    <t>Sub Major 1 - Applied Physics 1</t>
  </si>
  <si>
    <t>Sub Major 2 - Applied Physics 2</t>
  </si>
  <si>
    <t>BIOL 1014 BIOL 1007 CHEM 1006</t>
  </si>
  <si>
    <t xml:space="preserve">Sub Major 3
Biodiversity for the Environment OR
Biology A OR
Chemistry 100 </t>
  </si>
  <si>
    <t>Sub Major 4 – Physics of Materials and Technology</t>
  </si>
  <si>
    <t>Sub Major 5 - Computational Science 1</t>
  </si>
  <si>
    <t>ENVT 1019
BIOL 1012
CHEM 1007
PHYS 1015</t>
  </si>
  <si>
    <t>VSAR 1100</t>
  </si>
  <si>
    <t>Major 1 - Reading Visual Culture 1</t>
  </si>
  <si>
    <t>VSAR 1105</t>
  </si>
  <si>
    <t>Major 2 - 3D Contemporary Art Studio</t>
  </si>
  <si>
    <t>VSAR 2100</t>
  </si>
  <si>
    <t>Major 3 - Reading Visual Culture 2</t>
  </si>
  <si>
    <t>VSAR 1104</t>
  </si>
  <si>
    <t>Major 4 - 2D Contemporary Art Studio</t>
  </si>
  <si>
    <t>VSAR 2048</t>
  </si>
  <si>
    <t>Sub Major 1 - Reading Visual Culture 1</t>
  </si>
  <si>
    <t>Sub Major 2 - 2D Contemporary Art Studio</t>
  </si>
  <si>
    <t>Sub Major 3 - 3D Contemporary Art Studio</t>
  </si>
  <si>
    <t>Sub Major 6 - Reading Visual Culture 2</t>
  </si>
  <si>
    <t>Digital Technology*</t>
  </si>
  <si>
    <t>HLTH 2013 - Health Risks &amp; Relationships Education  - SP7 Intensive</t>
  </si>
  <si>
    <t>EDUC 3090 - Integrated Teaching and Vocational Education in Secondary Settings SP1 (EXT)</t>
  </si>
  <si>
    <t>Sub Major 6 –
Applied Physics 2 OR
Chemistry 101 OR
Environmental Chemistry OR
Astronomy &amp; The Universe</t>
  </si>
  <si>
    <t>Sub Major 6 –
Enviromental Chemistry  OR
Biology B  OR
Chemistry 101  OR
Astronomy &amp; The Universe</t>
  </si>
  <si>
    <t>Major 4 - 
Applied Physics 2 OR
Chemistry 101 OR
Environmental Chemistry OR
Astronomy &amp; The Universe</t>
  </si>
  <si>
    <t>Major 4 - 
Environmental Chemistry OR
Biology B OR
Chemistry 101 OR
Astronomy &amp; The Universe</t>
  </si>
  <si>
    <t>Sub Major 5 - Drawing Techniques for Visual Art</t>
  </si>
  <si>
    <t>PERF 1001 – Effective Communication  (SP4 or SP7)</t>
  </si>
  <si>
    <t>COMM 1073 – UO Introduction to Social Media  (SP1 or SP4)</t>
  </si>
  <si>
    <t>BEHL 1003</t>
  </si>
  <si>
    <t>Sub Major 1 - Psychology 1A</t>
  </si>
  <si>
    <t>BEHL 1004</t>
  </si>
  <si>
    <t>Sub Major 2 - Psychology 1B</t>
  </si>
  <si>
    <t>BEHL 3011</t>
  </si>
  <si>
    <t>Sub Major 3 - Developmental Psychology</t>
  </si>
  <si>
    <t>BEHL 1003
BEHL 1004</t>
  </si>
  <si>
    <t>BEHL 2019</t>
  </si>
  <si>
    <t>Sub Major 4 - UO Introductory Research Methods</t>
  </si>
  <si>
    <t>SP 3 or
 SP6</t>
  </si>
  <si>
    <t>BEHL 3004</t>
  </si>
  <si>
    <t>Sub Major 5 - Clinical and Abnormal Psychology</t>
  </si>
  <si>
    <t>N/A for LHSE</t>
  </si>
  <si>
    <t>BEHL 2006
OR
BEHL 2012</t>
  </si>
  <si>
    <t>Sub Major 6 - Social and Community Psychology
OR
Biological and Learning Psychology</t>
  </si>
  <si>
    <t>Psychology*</t>
  </si>
  <si>
    <t>Professional Experience 1: Introduction to Educators' Practices</t>
  </si>
  <si>
    <t>Professional Experience 2: Curriculum and Pedagogy</t>
  </si>
  <si>
    <t>EDUC 2100</t>
  </si>
  <si>
    <t>Major 8 - Peers, Relationships &amp; Health
*Intensive in Nov/Dec MUST BE ENROLLED INTO IN 3rd YR</t>
  </si>
  <si>
    <t>7
3rd Yr</t>
  </si>
  <si>
    <t>EDUC 4208 - Teaching in Rural and Regional Locations (SP4 intensive EXT)</t>
  </si>
  <si>
    <t>EDUC 1083 – Constructions of Wellbeing &amp; Identity  (SP4 intensive EXT)</t>
  </si>
  <si>
    <t>Sub Major 5 &amp; Sub Major 6
Asian Languages In-Country *9units
OR 
Advanced Languages Studies: Translation and Research
*9units</t>
  </si>
  <si>
    <t>Sub Major 4 - Design &amp; Producation 2</t>
  </si>
  <si>
    <t>EDUC 1109; EDUC 1081; Major Courses 1-4</t>
  </si>
  <si>
    <t>EDUC 2101</t>
  </si>
  <si>
    <t>Major 6 - Digital Electronics</t>
  </si>
  <si>
    <t>EDUC 2071 EDUC 2069</t>
  </si>
  <si>
    <t>Major 4 - Teaching for Creative Artistry in Secondary Schools</t>
  </si>
  <si>
    <t>Sub Major 6 - Digital Electronics</t>
  </si>
  <si>
    <t>2 x Level 2 English Courses</t>
  </si>
  <si>
    <t>EDUC 1117</t>
  </si>
  <si>
    <t xml:space="preserve">Sub Major 5 - Languages and Language in Use </t>
  </si>
  <si>
    <t>1 x Level 1 HaSS Course</t>
  </si>
  <si>
    <t>1 x Level 2 HaSS Course</t>
  </si>
  <si>
    <t>Major 1 - Discrete Mathematics</t>
  </si>
  <si>
    <t>VSAR 3016</t>
  </si>
  <si>
    <t>PHYS 2002               -</t>
  </si>
  <si>
    <t>MATH 2014 MATH 2033</t>
  </si>
  <si>
    <t xml:space="preserve">Curriculum Sub Major 1 - Psychology Curriculum 1 </t>
  </si>
  <si>
    <t>EDUC 2102</t>
  </si>
  <si>
    <t>EDUC 3090</t>
  </si>
  <si>
    <t>Curriculum Sub Major 2 - Integrated Teaching and Vocational Education in Secondary Settings</t>
  </si>
  <si>
    <t>Sub Major 5 &amp; Sub Major 6
European Languages In-Country *9units
OR 
Advanced Languages Studies: Translation and Research
*9units</t>
  </si>
  <si>
    <t>Major 3 &amp; Major 4 
European Languages In-Country
*9units</t>
  </si>
  <si>
    <t>Sub Major 5 - System Requirements and User Experience</t>
  </si>
  <si>
    <t>INFT 1016 OR COMP 1039</t>
  </si>
  <si>
    <t>INFT 1014</t>
  </si>
  <si>
    <t>Sub Major 3 - Introduction to Digital Media</t>
  </si>
  <si>
    <t>Sub Major 4 - Teacher as Director</t>
  </si>
  <si>
    <t>Sub Major 5 - Teaching for Creative Artistry in Secondary Schools</t>
  </si>
  <si>
    <t>Major 2 - Introduction to Digital Media</t>
  </si>
  <si>
    <t>Major 5 - Cabaret: Context and Practice</t>
  </si>
  <si>
    <t>EDUC 2089</t>
  </si>
  <si>
    <t>Curriculum Major 1- Teaching and Learning a New Language</t>
  </si>
  <si>
    <t>Curriculum Major 1 - Teaching and Learning a New Language</t>
  </si>
  <si>
    <t>EDUC 4231</t>
  </si>
  <si>
    <t>Curriculum Major 2 - Developing Programs for Language Learning</t>
  </si>
  <si>
    <t>Curriculum Sub Major 1 - Teaching and Learning a New Language
PLEASE NOTE: If also undertaking another language as a major please contact the T&amp;L Team for alternative curriculum sub major course</t>
  </si>
  <si>
    <r>
      <t>Major 4 - English For Academic &amp; International Communication - I</t>
    </r>
    <r>
      <rPr>
        <b/>
        <sz val="9"/>
        <color theme="1"/>
        <rFont val="Calibri"/>
        <family val="2"/>
      </rPr>
      <t>MPORTANT: This course will be replaced by EDUC 1117 Languages and Language in Use from 2024 onwards</t>
    </r>
  </si>
  <si>
    <t>Major 5 - Visual Arts Studio Elective 1  *IMPORTANT: See info right of screen for elective options</t>
  </si>
  <si>
    <t>Major 8 - Visual Arts Studio Elective 2  *IMPORTANT: See info right of screen for elective options</t>
  </si>
  <si>
    <t>Sub Major 4 - Studio Elective 1  *IMPORTANT: See info right of screen for elective options</t>
  </si>
  <si>
    <t>Major 7 - Drawing Techniques for Visual Art</t>
  </si>
  <si>
    <t>Major 6 - Art and Critical Thinking</t>
  </si>
  <si>
    <t xml:space="preserve"> VSAR 1100 VSAR 2100</t>
  </si>
  <si>
    <t>Catholic Studies*</t>
  </si>
  <si>
    <t>EDUC 1069</t>
  </si>
  <si>
    <t>Sub Major 1 - Catholic Scriptures: An Introduction</t>
  </si>
  <si>
    <t>EDUC 2049</t>
  </si>
  <si>
    <t>Sub Major 2 - Catholic Theology: An Introduction</t>
  </si>
  <si>
    <t>EDUC 2091</t>
  </si>
  <si>
    <t>Sub Major 3 - The Christian Gospels</t>
  </si>
  <si>
    <t>EDUC 1069
EDUC 2049</t>
  </si>
  <si>
    <t>EDUC 2082</t>
  </si>
  <si>
    <t>Sub Major 4 - Being Human in a Relational Universe: Catholic Anthropology in Context</t>
  </si>
  <si>
    <t>EDUC 3084</t>
  </si>
  <si>
    <t>Sub Major 5 - Contemporary Church and School: Identity, Mission and Renewal</t>
  </si>
  <si>
    <t>EDUC 3083</t>
  </si>
  <si>
    <t>Sub Major 6 - Catholic Theology, Aboriginal Spiritualities and World Religions: Towards Dialogue</t>
  </si>
  <si>
    <t>EDUC 2063</t>
  </si>
  <si>
    <t>Curriculum Sub Major 1 - Contemporary Catholic Schools
*intensive in Feb</t>
  </si>
  <si>
    <t>EDUC 3035</t>
  </si>
  <si>
    <t>Curriculum Sub Major 2 - Religious Education for Catholic Schools</t>
  </si>
  <si>
    <t>Major 6 - Introduction to Digital Media</t>
  </si>
  <si>
    <t>Curriculum Major 2 - Science Curriculum 2</t>
  </si>
  <si>
    <t>LHSE Bachelor of Secondary Education (Honours) Yr 3</t>
  </si>
  <si>
    <t xml:space="preserve"> First-year physics courses</t>
  </si>
  <si>
    <t>Major 7 - Life on Earth B</t>
  </si>
  <si>
    <t>FOSC 3021</t>
  </si>
  <si>
    <t>Major 8 - Future Foods</t>
  </si>
  <si>
    <t>63 units of prior study</t>
  </si>
  <si>
    <t>Major 4 - CADD CAM Principles and Practice *from 2025, ENGG 1004 has taken the place of this course, as it is no longer offered</t>
  </si>
  <si>
    <t>Major 7 - Mathematical Sciences Project</t>
  </si>
  <si>
    <t>Major 2 –
Environment, Society and Climate OR
Applied Physics 1  OR
Biology A</t>
  </si>
  <si>
    <t>Curriculum Sub Major 1 - Science Curriculum 1
PLEASE NOTE: IF Also undertaking a Science Major please  please enrol into EDUC 3090 Integrated Teaching and Vocational Education in Secondary Settings as your Curriculum Sub-Major 1 course</t>
  </si>
  <si>
    <t>Curriculum Sub Major 1 - Technologies Curriculum 1
PLEASE NOTE: If also undertaking a Food &amp; Textiles Major please  please enrol into EDUC 3090 Integrated Teaching and Vocational Education in Secondary Settings as your Curriculum Sub-Major 1 course</t>
  </si>
  <si>
    <t>Curriculum Sub Major 1 - Technologies Curriculum 1  *PLEASE NOTE: If also undertaking a Technologies Major, please  please enrol into EDUC 3090 Integrated Teaching and Vocational Education in Secondary Settings as your Curriculum Sub-Major 1 course</t>
  </si>
  <si>
    <t>Curriculum Sub Major 1 - Arts Curriculum 1
PLEASE NOTE: If also undertaking Visual Art Major please  please enrol into EDUC 3090 Integrated Teaching and Vocational Education in Secondary Settings as your Curriculum Sub-Major 1 course</t>
  </si>
  <si>
    <t>Curriculum Sub Major 1 - Technologies Curriculum 1
PLEASE NOTE: If also undertaking a Design &amp; Technology Major please  please enrol into EDUC 3090 Integrated Teaching and Vocational Education in Secondary Settings as your Curriculum Sub-Major 1 course</t>
  </si>
  <si>
    <t>Curriculum Sub Major 1 - Teaching and Learning a New Language
PLEASE NOTE: If also undertaking another language as a major please  please enrol into EDUC 3090 Integrated Teaching and Vocational Education in Secondary Settings as your Curriculum Sub-Major 1 course</t>
  </si>
  <si>
    <t>Curriculum Sub Major 1 - Science Curriculum 1 PLEASE NOTE: If also undertaking a Science Major please  please enrol into EDUC 3090 Integrated Teaching and Vocational Education in Secondary Settings as your Curriculum Sub-Major 1 course</t>
  </si>
  <si>
    <t>Curriculum Sub Major 1 - Arts Curriculum 1
PLEASE NOTE: If also undertaking the Drama Major please  please enrol into EDUC 3090 Integrated Teaching and Vocational Education in Secondary Settings as your Curriculum Sub-Major 1 course</t>
  </si>
  <si>
    <t>Curriculum Sub Major 2 - Arts Curriculum 2
PLEASE NOTE: If also undertaking the Drama Major please enrol into EDUC 3092 Integrated Teaching and Mentoring in Secondary Settings, Communities and Workplaces as your Curriculum Sub-Major 2 course</t>
  </si>
  <si>
    <t>Curriculum Sub Major 2 - Science Curriculum 2 PLEASE NOTE: If also undertaking a Science Major please enrol into EDUC 3092 Integrated Teaching and Mentoring in Secondary Settings, Communities and Workplaces as your Curriculum Sub-Major 2 course</t>
  </si>
  <si>
    <t>Curriculum Sub Major 2 - Developing Programs for Language Learning
PLEASE NOTE: if also undertaking another language as a major please enrol into EDUC 3092 Integrated Teaching and Mentoring in Secondary Settings, Communities and Workplaces as your Curriculum Sub-Major 2 course</t>
  </si>
  <si>
    <t>Curriculum Sub Major 2 - Technologies Curriculum 2
PLEASE NOTE: If also undertaking a Design &amp; Technology Major please enrol into EDUC 3092 Integrated Teaching and Mentoring in Secondary Settings, Communities and Workplaces as your Curriculum Sub-Major 2 course</t>
  </si>
  <si>
    <t>Curriculum Sub Major 2 - Arts Curriculum 2
PLEASE NOTE: If also undertaking Visual Art Major please enrol into EDUC 3092 Integrated Teaching and Mentoring in Secondary Settings, Communities and Workplaces as your Curriculum Sub-Major 2 course</t>
  </si>
  <si>
    <t xml:space="preserve">Curriculum Sub Major 2 -  Technologies Curriculum 2  *IMPORTANT: Please enrol into the dedicated Digital Technology class if one is available. </t>
  </si>
  <si>
    <t>Curriculum Sub Major 2 - Technologies Curriculum 2
PLEASE NOTE: If also undertaking a Food &amp; Textiles Major please enrol into EDUC 3092 Integrated Teaching and Mentoring in Secondary Settings, Communities and Workplaces as your Curriculum Sub-Major 2 course</t>
  </si>
  <si>
    <t>Curriculum Sub Major 2 - Science Curriculum 2
PLEASE NOTE: If also undertaking a Science Major please enrol into EDUC 3092 Integrated Teaching and Mentoring in Secondary Settings, Communities and Workplaces as your Curriculum Sub-Major 2 course</t>
  </si>
  <si>
    <t>Sub Major 4 - Environment, Society and Climate OR
Applied Physics 1  OR
Biology A</t>
  </si>
  <si>
    <t>Sub Major 1 – Materials &amp; Technologies 1</t>
  </si>
  <si>
    <t>Sub Major 2 – Materials &amp; Technologies 2</t>
  </si>
  <si>
    <t>EDUC 4213 - Peers Relationships &amp; Health - SP7 *must be taken in 3rd Year (N/A for Food and Textiles students</t>
  </si>
  <si>
    <t>EDUC 4100 Teaching Children with Disabilities</t>
  </si>
  <si>
    <t>EDUC 1087 Teaching Linguistically Diverse Learners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</si>
</sst>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sz val="8"/>
      <color rgb="FF000000"/>
      <name val="Calibri"/>
      <family val="2"/>
    </font>
    <font>
      <b/>
      <sz val="9"/>
      <color theme="1"/>
      <name val="Calibri"/>
      <family val="2"/>
      <scheme val="minor"/>
    </font>
    <font>
      <sz val="8"/>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font>
    <font>
      <sz val="11"/>
      <color rgb="FF1F497D"/>
      <name val="Calibri"/>
      <family val="2"/>
    </font>
    <font>
      <sz val="7"/>
      <color theme="1"/>
      <name val="Calibri"/>
      <family val="2"/>
    </font>
  </fonts>
  <fills count="17">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B2D69A"/>
        <bgColor indexed="64"/>
      </patternFill>
    </fill>
    <fill>
      <gradientFill degree="90">
        <stop position="0">
          <color theme="0"/>
        </stop>
        <stop position="1">
          <color rgb="FFFF66FF"/>
        </stop>
      </gradientFill>
    </fill>
    <fill>
      <patternFill patternType="solid">
        <fgColor theme="9" tint="0.39997558519241921"/>
        <bgColor indexed="64"/>
      </patternFill>
    </fill>
    <fill>
      <patternFill patternType="solid">
        <fgColor theme="7" tint="0.39997558519241921"/>
        <bgColor indexed="64"/>
      </patternFill>
    </fill>
    <fill>
      <patternFill patternType="solid">
        <fgColor rgb="FFCCCCFF"/>
        <bgColor indexed="64"/>
      </patternFill>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vertical="top"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10" fillId="0" borderId="0" xfId="0" applyFont="1"/>
    <xf numFmtId="0" fontId="8" fillId="0" borderId="3" xfId="0" applyFont="1" applyBorder="1" applyAlignment="1">
      <alignment vertical="center" wrapText="1"/>
    </xf>
    <xf numFmtId="0" fontId="7" fillId="3" borderId="3" xfId="0" applyFont="1" applyFill="1" applyBorder="1" applyAlignment="1">
      <alignment vertical="center" wrapText="1"/>
    </xf>
    <xf numFmtId="0" fontId="7" fillId="5" borderId="3" xfId="0" applyFont="1" applyFill="1" applyBorder="1" applyAlignment="1">
      <alignment vertical="center" wrapText="1"/>
    </xf>
    <xf numFmtId="0" fontId="12" fillId="0" borderId="0" xfId="0" applyFont="1"/>
    <xf numFmtId="0" fontId="12" fillId="9" borderId="0" xfId="0" applyFont="1" applyFill="1" applyAlignment="1">
      <alignment horizontal="right"/>
    </xf>
    <xf numFmtId="0" fontId="0" fillId="0" borderId="0" xfId="0" applyFill="1" applyBorder="1"/>
    <xf numFmtId="0" fontId="7" fillId="5" borderId="1" xfId="0" applyFont="1" applyFill="1" applyBorder="1" applyAlignment="1">
      <alignment vertical="center" wrapText="1"/>
    </xf>
    <xf numFmtId="0" fontId="6" fillId="5" borderId="1" xfId="0" applyFont="1" applyFill="1" applyBorder="1" applyAlignment="1">
      <alignment vertical="center" wrapText="1"/>
    </xf>
    <xf numFmtId="0" fontId="9"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6" fillId="11" borderId="2" xfId="0" applyFont="1" applyFill="1" applyBorder="1" applyAlignment="1">
      <alignment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7" fillId="11" borderId="1" xfId="0" applyFont="1" applyFill="1" applyBorder="1" applyAlignment="1">
      <alignment vertical="center" wrapText="1"/>
    </xf>
    <xf numFmtId="0" fontId="7" fillId="10" borderId="1" xfId="0" applyFont="1" applyFill="1" applyBorder="1" applyAlignment="1">
      <alignment horizontal="center" vertical="center" wrapText="1"/>
    </xf>
    <xf numFmtId="0" fontId="6" fillId="10" borderId="2" xfId="0" applyFont="1" applyFill="1" applyBorder="1" applyAlignment="1">
      <alignment vertical="center" wrapText="1"/>
    </xf>
    <xf numFmtId="0" fontId="7" fillId="14" borderId="1" xfId="0" applyFont="1" applyFill="1" applyBorder="1" applyAlignment="1">
      <alignment horizontal="center" vertical="center" wrapText="1"/>
    </xf>
    <xf numFmtId="0" fontId="6" fillId="14" borderId="2" xfId="0" applyFont="1" applyFill="1" applyBorder="1" applyAlignment="1">
      <alignment vertical="center" wrapText="1"/>
    </xf>
    <xf numFmtId="0" fontId="0" fillId="0" borderId="0" xfId="0" applyAlignment="1">
      <alignment horizontal="left"/>
    </xf>
    <xf numFmtId="0" fontId="14" fillId="0" borderId="0" xfId="0" applyFont="1"/>
    <xf numFmtId="0" fontId="15" fillId="4" borderId="3" xfId="0" applyFont="1" applyFill="1" applyBorder="1" applyAlignment="1">
      <alignment vertical="center" wrapText="1"/>
    </xf>
    <xf numFmtId="0" fontId="7" fillId="10" borderId="3" xfId="0" applyFont="1" applyFill="1" applyBorder="1" applyAlignment="1">
      <alignment vertical="center" wrapText="1"/>
    </xf>
    <xf numFmtId="0" fontId="15" fillId="15" borderId="3" xfId="0" applyFont="1" applyFill="1" applyBorder="1" applyAlignment="1">
      <alignment vertical="center" wrapText="1"/>
    </xf>
    <xf numFmtId="0" fontId="3" fillId="0" borderId="3" xfId="0" applyFont="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5" fillId="2" borderId="11" xfId="0" applyFont="1" applyFill="1" applyBorder="1" applyAlignment="1" applyProtection="1">
      <alignment vertical="center" wrapText="1"/>
      <protection hidden="1"/>
    </xf>
    <xf numFmtId="0" fontId="3" fillId="2" borderId="8"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6" fillId="4" borderId="3" xfId="0" applyFont="1" applyFill="1" applyBorder="1" applyAlignment="1" applyProtection="1">
      <alignment vertical="center" wrapText="1"/>
      <protection hidden="1"/>
    </xf>
    <xf numFmtId="0" fontId="8" fillId="0" borderId="3" xfId="0" applyFont="1" applyBorder="1" applyAlignment="1" applyProtection="1">
      <alignment horizontal="center" vertical="center" wrapText="1"/>
      <protection hidden="1"/>
    </xf>
    <xf numFmtId="0" fontId="6" fillId="8" borderId="5" xfId="0" applyFont="1" applyFill="1" applyBorder="1" applyAlignment="1" applyProtection="1">
      <alignment horizontal="center" vertical="center" wrapText="1"/>
      <protection hidden="1"/>
    </xf>
    <xf numFmtId="0" fontId="6" fillId="8" borderId="5" xfId="0" applyFont="1" applyFill="1" applyBorder="1" applyAlignment="1" applyProtection="1">
      <alignment horizontal="left" vertical="center" wrapText="1"/>
      <protection hidden="1"/>
    </xf>
    <xf numFmtId="0" fontId="8" fillId="0" borderId="3" xfId="0" applyFont="1" applyFill="1" applyBorder="1" applyAlignment="1" applyProtection="1">
      <alignment horizontal="center" vertical="center" wrapText="1"/>
      <protection hidden="1"/>
    </xf>
    <xf numFmtId="0" fontId="6" fillId="8" borderId="3" xfId="0" applyFont="1" applyFill="1" applyBorder="1" applyAlignment="1" applyProtection="1">
      <alignment horizontal="center" vertical="center" wrapText="1"/>
      <protection hidden="1"/>
    </xf>
    <xf numFmtId="0" fontId="6" fillId="8" borderId="3" xfId="0" applyFont="1" applyFill="1" applyBorder="1" applyAlignment="1" applyProtection="1">
      <alignment vertical="center" wrapText="1"/>
      <protection hidden="1"/>
    </xf>
    <xf numFmtId="0" fontId="6" fillId="10" borderId="3" xfId="0" applyFont="1" applyFill="1" applyBorder="1" applyAlignment="1" applyProtection="1">
      <alignment horizontal="center" vertical="center" wrapText="1"/>
      <protection hidden="1"/>
    </xf>
    <xf numFmtId="0" fontId="6" fillId="10" borderId="3" xfId="0" applyFont="1" applyFill="1" applyBorder="1" applyAlignment="1" applyProtection="1">
      <alignment vertical="center" wrapText="1"/>
      <protection hidden="1"/>
    </xf>
    <xf numFmtId="0" fontId="3" fillId="2" borderId="11"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6" fillId="3" borderId="3" xfId="0" applyFont="1" applyFill="1" applyBorder="1" applyAlignment="1" applyProtection="1">
      <alignment vertical="center" wrapText="1"/>
      <protection hidden="1"/>
    </xf>
    <xf numFmtId="0" fontId="6" fillId="8" borderId="5" xfId="0" applyFont="1" applyFill="1" applyBorder="1" applyAlignment="1" applyProtection="1">
      <alignment vertical="center" wrapText="1"/>
      <protection hidden="1"/>
    </xf>
    <xf numFmtId="0" fontId="7" fillId="10" borderId="3"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vertical="center" wrapText="1"/>
      <protection hidden="1"/>
    </xf>
    <xf numFmtId="0" fontId="7" fillId="13" borderId="3" xfId="0" applyFont="1" applyFill="1" applyBorder="1" applyAlignment="1" applyProtection="1">
      <alignment horizontal="center" vertical="center" wrapText="1"/>
      <protection hidden="1"/>
    </xf>
    <xf numFmtId="0" fontId="6" fillId="13" borderId="3" xfId="0" applyFont="1" applyFill="1" applyBorder="1" applyAlignment="1" applyProtection="1">
      <alignment vertical="center" wrapText="1"/>
      <protection hidden="1"/>
    </xf>
    <xf numFmtId="0" fontId="6" fillId="4" borderId="4" xfId="0" applyFont="1" applyFill="1" applyBorder="1" applyAlignment="1" applyProtection="1">
      <alignment horizontal="center" vertical="center" wrapText="1"/>
      <protection hidden="1"/>
    </xf>
    <xf numFmtId="0" fontId="6" fillId="4" borderId="4" xfId="0" applyFont="1" applyFill="1" applyBorder="1" applyAlignment="1" applyProtection="1">
      <alignment vertical="center" wrapText="1"/>
      <protection hidden="1"/>
    </xf>
    <xf numFmtId="0" fontId="8" fillId="0" borderId="4" xfId="0" applyFont="1" applyBorder="1" applyAlignment="1" applyProtection="1">
      <alignment horizontal="center" vertical="center" wrapText="1"/>
      <protection hidden="1"/>
    </xf>
    <xf numFmtId="0" fontId="6" fillId="3" borderId="3" xfId="0" applyFont="1" applyFill="1" applyBorder="1" applyAlignment="1" applyProtection="1">
      <alignment horizontal="center" vertical="center" wrapText="1"/>
      <protection hidden="1"/>
    </xf>
    <xf numFmtId="0" fontId="6" fillId="4" borderId="4" xfId="0" applyFont="1" applyFill="1" applyBorder="1" applyAlignment="1" applyProtection="1">
      <alignment horizontal="center" vertical="top" wrapText="1"/>
      <protection hidden="1"/>
    </xf>
    <xf numFmtId="0" fontId="6" fillId="4" borderId="4" xfId="0" applyFont="1" applyFill="1" applyBorder="1" applyAlignment="1" applyProtection="1">
      <alignment horizontal="left" vertical="top" wrapText="1"/>
      <protection hidden="1"/>
    </xf>
    <xf numFmtId="0" fontId="6" fillId="14" borderId="5" xfId="0" applyFont="1" applyFill="1" applyBorder="1" applyAlignment="1" applyProtection="1">
      <alignment horizontal="left" vertical="center" wrapText="1"/>
      <protection hidden="1"/>
    </xf>
    <xf numFmtId="0" fontId="9" fillId="0" borderId="3" xfId="0" applyFont="1" applyFill="1" applyBorder="1" applyAlignment="1" applyProtection="1">
      <alignment horizontal="center" vertical="center" wrapText="1"/>
      <protection hidden="1"/>
    </xf>
    <xf numFmtId="49" fontId="7" fillId="10" borderId="3" xfId="0" applyNumberFormat="1" applyFont="1" applyFill="1" applyBorder="1" applyAlignment="1" applyProtection="1">
      <alignment horizontal="center" vertical="center" wrapText="1"/>
      <protection hidden="1"/>
    </xf>
    <xf numFmtId="0" fontId="6" fillId="7" borderId="3" xfId="0" applyFont="1" applyFill="1" applyBorder="1" applyAlignment="1">
      <alignment horizontal="center" vertical="center" wrapText="1"/>
    </xf>
    <xf numFmtId="0" fontId="16" fillId="0" borderId="0" xfId="0" applyFont="1" applyAlignment="1">
      <alignment horizontal="left" vertical="center" indent="1"/>
    </xf>
    <xf numFmtId="0" fontId="1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16" borderId="3" xfId="0" applyFont="1" applyFill="1" applyBorder="1" applyAlignment="1" applyProtection="1">
      <alignment horizontal="center" vertical="center" wrapText="1"/>
      <protection hidden="1"/>
    </xf>
    <xf numFmtId="0" fontId="8" fillId="16" borderId="5" xfId="0" applyFont="1" applyFill="1" applyBorder="1" applyAlignment="1" applyProtection="1">
      <alignment horizontal="center" vertical="center" wrapText="1"/>
      <protection hidden="1"/>
    </xf>
    <xf numFmtId="0" fontId="8" fillId="16" borderId="3" xfId="0" applyFont="1" applyFill="1" applyBorder="1" applyAlignment="1" applyProtection="1">
      <alignment horizontal="center" vertical="center" wrapText="1"/>
      <protection locked="0" hidden="1"/>
    </xf>
    <xf numFmtId="0" fontId="8" fillId="0" borderId="3" xfId="0" applyFont="1" applyBorder="1" applyAlignment="1" applyProtection="1">
      <alignment horizontal="center" vertical="center" wrapText="1"/>
      <protection locked="0" hidden="1"/>
    </xf>
    <xf numFmtId="0" fontId="8" fillId="0" borderId="6" xfId="0" applyFont="1" applyBorder="1" applyAlignment="1" applyProtection="1">
      <alignment horizontal="center" vertical="center" wrapText="1"/>
      <protection locked="0" hidden="1"/>
    </xf>
    <xf numFmtId="0" fontId="8" fillId="6" borderId="3" xfId="0" applyFont="1" applyFill="1" applyBorder="1" applyAlignment="1" applyProtection="1">
      <alignment horizontal="center" vertical="center" wrapText="1"/>
      <protection locked="0" hidden="1"/>
    </xf>
    <xf numFmtId="0" fontId="3" fillId="16" borderId="8" xfId="0" applyFont="1" applyFill="1" applyBorder="1" applyAlignment="1" applyProtection="1">
      <alignment horizontal="center" vertical="center" wrapText="1"/>
      <protection hidden="1"/>
    </xf>
    <xf numFmtId="0" fontId="8" fillId="16" borderId="6" xfId="0" applyFont="1" applyFill="1" applyBorder="1" applyAlignment="1" applyProtection="1">
      <alignment horizontal="center" vertical="center" wrapText="1"/>
      <protection hidden="1"/>
    </xf>
    <xf numFmtId="0" fontId="8" fillId="16" borderId="4" xfId="0" applyFont="1" applyFill="1" applyBorder="1" applyAlignment="1" applyProtection="1">
      <alignment horizontal="center" vertical="center" wrapText="1"/>
      <protection hidden="1"/>
    </xf>
    <xf numFmtId="0" fontId="8" fillId="16" borderId="6" xfId="0" applyFont="1" applyFill="1" applyBorder="1" applyAlignment="1" applyProtection="1">
      <alignment horizontal="center" vertical="center" wrapText="1"/>
      <protection locked="0" hidden="1"/>
    </xf>
    <xf numFmtId="0" fontId="6" fillId="15" borderId="13" xfId="0" applyFont="1" applyFill="1" applyBorder="1" applyAlignment="1" applyProtection="1">
      <alignment horizontal="left" vertical="center" wrapText="1"/>
      <protection locked="0" hidden="1"/>
    </xf>
    <xf numFmtId="0" fontId="6" fillId="15" borderId="9" xfId="0" applyFont="1" applyFill="1" applyBorder="1" applyAlignment="1" applyProtection="1">
      <alignment horizontal="left" vertical="center" wrapText="1"/>
      <protection locked="0" hidden="1"/>
    </xf>
    <xf numFmtId="0" fontId="6" fillId="15" borderId="6" xfId="0" applyFont="1" applyFill="1" applyBorder="1" applyAlignment="1" applyProtection="1">
      <alignment horizontal="left" vertical="center" wrapText="1"/>
      <protection locked="0" hidden="1"/>
    </xf>
    <xf numFmtId="0" fontId="13" fillId="12" borderId="9" xfId="0" applyFont="1" applyFill="1" applyBorder="1" applyAlignment="1" applyProtection="1">
      <alignment horizontal="left"/>
      <protection locked="0"/>
    </xf>
    <xf numFmtId="0" fontId="12" fillId="12" borderId="0" xfId="0" applyFont="1" applyFill="1" applyBorder="1" applyAlignment="1" applyProtection="1">
      <alignment horizontal="left"/>
      <protection locked="0"/>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mailto:LANTITE@unisa.edu.au" TargetMode="External"/><Relationship Id="rId3" Type="http://schemas.openxmlformats.org/officeDocument/2006/relationships/hyperlink" Target="https://study.unisa.edu.au/student-placements-and-internships/teaching-and-education/#requirements" TargetMode="External"/><Relationship Id="rId7" Type="http://schemas.openxmlformats.org/officeDocument/2006/relationships/hyperlink" Target="https://lo.unisa.edu.au/course/view.php?id=8071"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6" Type="http://schemas.openxmlformats.org/officeDocument/2006/relationships/hyperlink" Target="https://search.unisa.edu.au/s/search.html?collection=study-search&amp;query=EDUC&amp;profile=external&amp;f.Tabs%7Ctab=Degrees+%26+Courses#sr" TargetMode="External"/><Relationship Id="rId5" Type="http://schemas.openxmlformats.org/officeDocument/2006/relationships/hyperlink" Target="mailto:EDC-Placement@unisa.edu.au" TargetMode="External"/><Relationship Id="rId4" Type="http://schemas.openxmlformats.org/officeDocument/2006/relationships/hyperlink" Target="mailto:EDC-TeachingLearning@unisa.edu.au" TargetMode="External"/></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twoCellAnchor>
    <xdr:from>
      <xdr:col>8</xdr:col>
      <xdr:colOff>234950</xdr:colOff>
      <xdr:row>19</xdr:row>
      <xdr:rowOff>139700</xdr:rowOff>
    </xdr:from>
    <xdr:to>
      <xdr:col>9</xdr:col>
      <xdr:colOff>150108</xdr:colOff>
      <xdr:row>20</xdr:row>
      <xdr:rowOff>188668</xdr:rowOff>
    </xdr:to>
    <xdr:sp macro="" textlink="">
      <xdr:nvSpPr>
        <xdr:cNvPr id="5" name="TextBox 4">
          <a:hlinkClick xmlns:r="http://schemas.openxmlformats.org/officeDocument/2006/relationships" r:id="rId2"/>
          <a:extLst>
            <a:ext uri="{FF2B5EF4-FFF2-40B4-BE49-F238E27FC236}">
              <a16:creationId xmlns:a16="http://schemas.microsoft.com/office/drawing/2014/main" id="{04EBA772-26F0-4D1A-ADBB-7FE1398CC1F5}"/>
            </a:ext>
          </a:extLst>
        </xdr:cNvPr>
        <xdr:cNvSpPr txBox="1"/>
      </xdr:nvSpPr>
      <xdr:spPr>
        <a:xfrm>
          <a:off x="8559800" y="5445125"/>
          <a:ext cx="524758" cy="296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twoCellAnchor>
  <xdr:twoCellAnchor>
    <xdr:from>
      <xdr:col>11</xdr:col>
      <xdr:colOff>533400</xdr:colOff>
      <xdr:row>20</xdr:row>
      <xdr:rowOff>190500</xdr:rowOff>
    </xdr:from>
    <xdr:to>
      <xdr:col>12</xdr:col>
      <xdr:colOff>448558</xdr:colOff>
      <xdr:row>20</xdr:row>
      <xdr:rowOff>483943</xdr:rowOff>
    </xdr:to>
    <xdr:sp macro="" textlink="">
      <xdr:nvSpPr>
        <xdr:cNvPr id="6" name="TextBox 5">
          <a:hlinkClick xmlns:r="http://schemas.openxmlformats.org/officeDocument/2006/relationships" r:id="rId3"/>
          <a:extLst>
            <a:ext uri="{FF2B5EF4-FFF2-40B4-BE49-F238E27FC236}">
              <a16:creationId xmlns:a16="http://schemas.microsoft.com/office/drawing/2014/main" id="{98C51991-F7A0-4FD7-9C88-30EA809D278F}"/>
            </a:ext>
          </a:extLst>
        </xdr:cNvPr>
        <xdr:cNvSpPr txBox="1"/>
      </xdr:nvSpPr>
      <xdr:spPr>
        <a:xfrm>
          <a:off x="10687050" y="5743575"/>
          <a:ext cx="524758" cy="293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twoCellAnchor>
  <xdr:twoCellAnchor>
    <xdr:from>
      <xdr:col>8</xdr:col>
      <xdr:colOff>104775</xdr:colOff>
      <xdr:row>26</xdr:row>
      <xdr:rowOff>476250</xdr:rowOff>
    </xdr:from>
    <xdr:to>
      <xdr:col>12</xdr:col>
      <xdr:colOff>54130</xdr:colOff>
      <xdr:row>27</xdr:row>
      <xdr:rowOff>153743</xdr:rowOff>
    </xdr:to>
    <xdr:sp macro="" textlink="">
      <xdr:nvSpPr>
        <xdr:cNvPr id="7" name="TextBox 7">
          <a:hlinkClick xmlns:r="http://schemas.openxmlformats.org/officeDocument/2006/relationships" r:id="rId4"/>
          <a:extLst>
            <a:ext uri="{FF2B5EF4-FFF2-40B4-BE49-F238E27FC236}">
              <a16:creationId xmlns:a16="http://schemas.microsoft.com/office/drawing/2014/main" id="{93AA9CD6-DFEE-4C10-A10C-16C2BF6F9428}"/>
            </a:ext>
          </a:extLst>
        </xdr:cNvPr>
        <xdr:cNvSpPr txBox="1"/>
      </xdr:nvSpPr>
      <xdr:spPr>
        <a:xfrm>
          <a:off x="8429625" y="8115300"/>
          <a:ext cx="2387755" cy="287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EDC-TeachingLearning@unisa.edu.au  </a:t>
          </a:r>
          <a:endParaRPr lang="en-US" sz="1100" u="sng">
            <a:solidFill>
              <a:srgbClr val="0070C0"/>
            </a:solidFill>
            <a:effectLst/>
            <a:latin typeface="+mn-lt"/>
            <a:ea typeface="+mn-ea"/>
            <a:cs typeface="+mn-cs"/>
          </a:endParaRPr>
        </a:p>
        <a:p>
          <a:endParaRPr lang="en-US" sz="1100"/>
        </a:p>
      </xdr:txBody>
    </xdr:sp>
    <xdr:clientData/>
  </xdr:twoCellAnchor>
  <xdr:twoCellAnchor>
    <xdr:from>
      <xdr:col>9</xdr:col>
      <xdr:colOff>63500</xdr:colOff>
      <xdr:row>26</xdr:row>
      <xdr:rowOff>292100</xdr:rowOff>
    </xdr:from>
    <xdr:to>
      <xdr:col>12</xdr:col>
      <xdr:colOff>154449</xdr:colOff>
      <xdr:row>26</xdr:row>
      <xdr:rowOff>591893</xdr:rowOff>
    </xdr:to>
    <xdr:sp macro="" textlink="">
      <xdr:nvSpPr>
        <xdr:cNvPr id="8" name="TextBox 9">
          <a:hlinkClick xmlns:r="http://schemas.openxmlformats.org/officeDocument/2006/relationships" r:id="rId5"/>
          <a:extLst>
            <a:ext uri="{FF2B5EF4-FFF2-40B4-BE49-F238E27FC236}">
              <a16:creationId xmlns:a16="http://schemas.microsoft.com/office/drawing/2014/main" id="{8F605941-1F25-45DB-ACDD-1EF425C7DCD7}"/>
            </a:ext>
          </a:extLst>
        </xdr:cNvPr>
        <xdr:cNvSpPr txBox="1"/>
      </xdr:nvSpPr>
      <xdr:spPr>
        <a:xfrm>
          <a:off x="8997950" y="7931150"/>
          <a:ext cx="1919749" cy="299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EDC-Placement@unisa.edu.au</a:t>
          </a:r>
          <a:endParaRPr lang="en-US" sz="1100">
            <a:solidFill>
              <a:srgbClr val="0070C0"/>
            </a:solidFill>
          </a:endParaRPr>
        </a:p>
      </xdr:txBody>
    </xdr:sp>
    <xdr:clientData/>
  </xdr:twoCellAnchor>
  <xdr:oneCellAnchor>
    <xdr:from>
      <xdr:col>5</xdr:col>
      <xdr:colOff>438150</xdr:colOff>
      <xdr:row>6</xdr:row>
      <xdr:rowOff>34925</xdr:rowOff>
    </xdr:from>
    <xdr:ext cx="5476875" cy="9126345"/>
    <xdr:sp macro="" textlink="">
      <xdr:nvSpPr>
        <xdr:cNvPr id="9" name="TextBox 3">
          <a:extLst>
            <a:ext uri="{FF2B5EF4-FFF2-40B4-BE49-F238E27FC236}">
              <a16:creationId xmlns:a16="http://schemas.microsoft.com/office/drawing/2014/main" id="{B8650CC3-8126-421D-A979-A4D1229CCDCF}"/>
            </a:ext>
          </a:extLst>
        </xdr:cNvPr>
        <xdr:cNvSpPr txBox="1"/>
      </xdr:nvSpPr>
      <xdr:spPr>
        <a:xfrm>
          <a:off x="6791325" y="1177925"/>
          <a:ext cx="5476875" cy="91263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1" u="sng">
              <a:solidFill>
                <a:schemeClr val="tx1"/>
              </a:solidFill>
              <a:effectLst/>
              <a:latin typeface="+mn-lt"/>
              <a:ea typeface="+mn-ea"/>
              <a:cs typeface="+mn-cs"/>
            </a:rPr>
            <a:t>Notes:</a:t>
          </a: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Students must select 1 major comprising 36 units, and 1 sub-major comprising 27 units. The majors will generally proceed sequentially over the four years of the program. Prerequisites will normally apply as the student progresses. </a:t>
          </a:r>
          <a:br>
            <a:rPr lang="en-US" sz="1100">
              <a:solidFill>
                <a:schemeClr val="tx1"/>
              </a:solidFill>
              <a:effectLst/>
              <a:latin typeface="+mn-lt"/>
              <a:ea typeface="+mn-ea"/>
              <a:cs typeface="+mn-cs"/>
            </a:rPr>
          </a:br>
          <a:r>
            <a:rPr lang="en-US" sz="1100">
              <a:solidFill>
                <a:schemeClr val="tx1"/>
              </a:solidFill>
              <a:effectLst/>
              <a:latin typeface="+mn-lt"/>
              <a:ea typeface="+mn-ea"/>
              <a:cs typeface="+mn-cs"/>
            </a:rPr>
            <a:t> </a:t>
          </a:r>
          <a:endParaRPr lang="en-AU">
            <a:effectLst/>
          </a:endParaRPr>
        </a:p>
        <a:p>
          <a:r>
            <a:rPr lang="en-AU" sz="1100">
              <a:solidFill>
                <a:schemeClr val="tx1"/>
              </a:solidFill>
              <a:effectLst/>
              <a:latin typeface="+mn-lt"/>
              <a:ea typeface="+mn-ea"/>
              <a:cs typeface="+mn-cs"/>
            </a:rPr>
            <a:t>- Some majors and sub-majors require assumed knowledge:</a:t>
          </a:r>
          <a:endParaRPr lang="en-AU">
            <a:effectLst/>
          </a:endParaRPr>
        </a:p>
        <a:p>
          <a:r>
            <a:rPr lang="en-AU" sz="1100">
              <a:solidFill>
                <a:schemeClr val="tx1"/>
              </a:solidFill>
              <a:effectLst/>
              <a:latin typeface="+mn-lt"/>
              <a:ea typeface="+mn-ea"/>
              <a:cs typeface="+mn-cs"/>
            </a:rPr>
            <a:t>SACE Stage 2 Physics is assumed knowledge for the major and sub-major in Physics; </a:t>
          </a:r>
          <a:br>
            <a:rPr lang="en-AU" sz="1100">
              <a:solidFill>
                <a:schemeClr val="tx1"/>
              </a:solidFill>
              <a:effectLst/>
              <a:latin typeface="+mn-lt"/>
              <a:ea typeface="+mn-ea"/>
              <a:cs typeface="+mn-cs"/>
            </a:rPr>
          </a:br>
          <a:r>
            <a:rPr lang="en-AU" sz="1100">
              <a:solidFill>
                <a:schemeClr val="tx1"/>
              </a:solidFill>
              <a:effectLst/>
              <a:latin typeface="+mn-lt"/>
              <a:ea typeface="+mn-ea"/>
              <a:cs typeface="+mn-cs"/>
            </a:rPr>
            <a:t>SACE Stage 2 Chemistry is assumed knowledge for the major and sub-major in Chemistry; SACE Stage 2 Mathematical Methods is assumed knowledge for the major and sub-major in Mathematics;</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French is assumed knowledge for the major and sub-major in French;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Italian is assumed knowledge for the major and sub-major in Italian;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Japanese is assumed knowledge for the major and sub-major in Japanese;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English or SACE Stage 2 English Literary Practice is assumed knowledge for the major and sub-major in English.</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b="0" baseline="0">
              <a:effectLst/>
            </a:rPr>
            <a:t>- Exact Placement dates can be found </a:t>
          </a:r>
          <a:endParaRPr lang="en-US" sz="1100" u="sng">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Further information regarding LANTITE, RAN, First Aid or WWCC can be found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LANTITE self-evaluation and resources can be found  </a:t>
          </a:r>
          <a:r>
            <a:rPr lang="en-US" sz="1100" u="none" baseline="0">
              <a:solidFill>
                <a:sysClr val="windowText" lastClr="000000"/>
              </a:solidFill>
              <a:effectLst/>
              <a:latin typeface="+mn-lt"/>
              <a:ea typeface="+mn-ea"/>
              <a:cs typeface="+mn-cs"/>
            </a:rPr>
            <a:t> </a:t>
          </a:r>
          <a:endParaRPr lang="en-US">
            <a:solidFill>
              <a:srgbClr val="0070C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a:t>
          </a:r>
          <a:endParaRPr lang="en-US" sz="1100" u="none">
            <a:solidFill>
              <a:sysClr val="windowText" lastClr="000000"/>
            </a:solidFill>
            <a:effectLst/>
            <a:latin typeface="+mn-lt"/>
            <a:ea typeface="+mn-ea"/>
            <a:cs typeface="+mn-cs"/>
          </a:endParaRPr>
        </a:p>
        <a:p>
          <a:r>
            <a:rPr lang="en-US" sz="1100">
              <a:solidFill>
                <a:schemeClr val="tx1"/>
              </a:solidFill>
              <a:effectLst/>
              <a:latin typeface="+mn-lt"/>
              <a:ea typeface="+mn-ea"/>
              <a:cs typeface="+mn-cs"/>
            </a:rPr>
            <a:t>- Online timetables for individual</a:t>
          </a:r>
          <a:r>
            <a:rPr lang="en-US" sz="1100" baseline="0">
              <a:solidFill>
                <a:schemeClr val="tx1"/>
              </a:solidFill>
              <a:effectLst/>
              <a:latin typeface="+mn-lt"/>
              <a:ea typeface="+mn-ea"/>
              <a:cs typeface="+mn-cs"/>
            </a:rPr>
            <a:t> courses can be found on the course homepage which can be searched for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p>
        <a:p>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to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Anyone choosing to undertake a Major and Sub Major in Biology/Chemistry/Physics or D&amp;T/Food&amp;Textiles or Maths/Science or Drama/Visual arts or two languages will need to undertake alternative Curriculum Sub Major courses. Please contact the T&amp;L Team on the e-mail below for the correct courses to enrol into instead.</a:t>
          </a:r>
          <a:endParaRPr lang="en-AU">
            <a:effectLst/>
          </a:endParaRPr>
        </a:p>
        <a:p>
          <a:endParaRPr lang="en-US" sz="1100">
            <a:solidFill>
              <a:schemeClr val="tx1"/>
            </a:solidFill>
            <a:effectLst/>
            <a:latin typeface="+mn-lt"/>
            <a:ea typeface="+mn-ea"/>
            <a:cs typeface="+mn-cs"/>
          </a:endParaRPr>
        </a:p>
        <a:p>
          <a:pPr algn="ctr"/>
          <a:r>
            <a:rPr lang="en-US" sz="1100" b="1">
              <a:solidFill>
                <a:schemeClr val="tx1"/>
              </a:solidFill>
              <a:effectLst/>
              <a:latin typeface="+mn-lt"/>
              <a:ea typeface="+mn-ea"/>
              <a:cs typeface="+mn-cs"/>
            </a:rPr>
            <a:t>QUESTIONS? </a:t>
          </a:r>
          <a:endParaRPr lang="en-US" sz="1100" b="0">
            <a:solidFill>
              <a:schemeClr val="tx1"/>
            </a:solidFill>
            <a:effectLst/>
            <a:latin typeface="+mn-lt"/>
            <a:ea typeface="+mn-ea"/>
            <a:cs typeface="+mn-cs"/>
          </a:endParaRPr>
        </a:p>
        <a:p>
          <a:pPr algn="l"/>
          <a:r>
            <a:rPr lang="en-AU" sz="1100">
              <a:solidFill>
                <a:schemeClr val="tx1"/>
              </a:solidFill>
              <a:effectLst/>
              <a:latin typeface="+mn-lt"/>
              <a:ea typeface="+mn-ea"/>
              <a:cs typeface="+mn-cs"/>
            </a:rPr>
            <a:t>For any study plan / program related enquiries:  </a:t>
          </a:r>
        </a:p>
        <a:p>
          <a:endParaRPr lang="en-AU" sz="800">
            <a:solidFill>
              <a:schemeClr val="tx1"/>
            </a:solidFill>
            <a:effectLst/>
            <a:latin typeface="+mn-lt"/>
            <a:ea typeface="+mn-ea"/>
            <a:cs typeface="+mn-cs"/>
          </a:endParaRPr>
        </a:p>
        <a:p>
          <a:r>
            <a:rPr lang="en-AU" sz="1100">
              <a:solidFill>
                <a:schemeClr val="tx1"/>
              </a:solidFill>
              <a:effectLst/>
              <a:latin typeface="+mn-lt"/>
              <a:ea typeface="+mn-ea"/>
              <a:cs typeface="+mn-cs"/>
            </a:rPr>
            <a:t>For any placement related enquiries: </a:t>
          </a:r>
        </a:p>
        <a:p>
          <a:endParaRPr lang="en-US" sz="800"/>
        </a:p>
        <a:p>
          <a:r>
            <a:rPr lang="en-US" sz="1100"/>
            <a:t>LANTITE enquiries</a:t>
          </a:r>
          <a:r>
            <a:rPr lang="en-US" sz="1100" baseline="0"/>
            <a:t>: </a:t>
          </a:r>
          <a:endParaRPr lang="en-US" sz="1100"/>
        </a:p>
      </xdr:txBody>
    </xdr:sp>
    <xdr:clientData/>
  </xdr:oneCellAnchor>
  <xdr:oneCellAnchor>
    <xdr:from>
      <xdr:col>9</xdr:col>
      <xdr:colOff>32385</xdr:colOff>
      <xdr:row>20</xdr:row>
      <xdr:rowOff>237490</xdr:rowOff>
    </xdr:from>
    <xdr:ext cx="523875" cy="285750"/>
    <xdr:sp macro="" textlink="">
      <xdr:nvSpPr>
        <xdr:cNvPr id="10" name="TextBox 4">
          <a:hlinkClick xmlns:r="http://schemas.openxmlformats.org/officeDocument/2006/relationships" r:id="rId2"/>
          <a:extLst>
            <a:ext uri="{FF2B5EF4-FFF2-40B4-BE49-F238E27FC236}">
              <a16:creationId xmlns:a16="http://schemas.microsoft.com/office/drawing/2014/main" id="{4931334C-5A44-484C-9224-499375A507BD}"/>
            </a:ext>
          </a:extLst>
        </xdr:cNvPr>
        <xdr:cNvSpPr txBox="1"/>
      </xdr:nvSpPr>
      <xdr:spPr>
        <a:xfrm>
          <a:off x="8966835" y="579056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12</xdr:col>
      <xdr:colOff>558165</xdr:colOff>
      <xdr:row>20</xdr:row>
      <xdr:rowOff>576580</xdr:rowOff>
    </xdr:from>
    <xdr:ext cx="523875" cy="285750"/>
    <xdr:sp macro="" textlink="">
      <xdr:nvSpPr>
        <xdr:cNvPr id="11" name="TextBox 5">
          <a:hlinkClick xmlns:r="http://schemas.openxmlformats.org/officeDocument/2006/relationships" r:id="rId3"/>
          <a:extLst>
            <a:ext uri="{FF2B5EF4-FFF2-40B4-BE49-F238E27FC236}">
              <a16:creationId xmlns:a16="http://schemas.microsoft.com/office/drawing/2014/main" id="{2CCCD859-ED16-4493-94BC-4D4F05A76343}"/>
            </a:ext>
          </a:extLst>
        </xdr:cNvPr>
        <xdr:cNvSpPr txBox="1"/>
      </xdr:nvSpPr>
      <xdr:spPr>
        <a:xfrm>
          <a:off x="11321415" y="612965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108585</xdr:colOff>
      <xdr:row>23</xdr:row>
      <xdr:rowOff>153035</xdr:rowOff>
    </xdr:from>
    <xdr:ext cx="523875" cy="285750"/>
    <xdr:sp macro="" textlink="">
      <xdr:nvSpPr>
        <xdr:cNvPr id="12" name="TextBox 6">
          <a:hlinkClick xmlns:r="http://schemas.openxmlformats.org/officeDocument/2006/relationships" r:id="rId6"/>
          <a:extLst>
            <a:ext uri="{FF2B5EF4-FFF2-40B4-BE49-F238E27FC236}">
              <a16:creationId xmlns:a16="http://schemas.microsoft.com/office/drawing/2014/main" id="{84882E30-54C6-4C11-94CE-4C177CFD3E19}"/>
            </a:ext>
          </a:extLst>
        </xdr:cNvPr>
        <xdr:cNvSpPr txBox="1"/>
      </xdr:nvSpPr>
      <xdr:spPr>
        <a:xfrm>
          <a:off x="7728585" y="701103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9</xdr:col>
      <xdr:colOff>11430</xdr:colOff>
      <xdr:row>33</xdr:row>
      <xdr:rowOff>94615</xdr:rowOff>
    </xdr:from>
    <xdr:ext cx="2419350" cy="285750"/>
    <xdr:sp macro="" textlink="">
      <xdr:nvSpPr>
        <xdr:cNvPr id="13" name="TextBox 7">
          <a:hlinkClick xmlns:r="http://schemas.openxmlformats.org/officeDocument/2006/relationships" r:id="rId4"/>
          <a:extLst>
            <a:ext uri="{FF2B5EF4-FFF2-40B4-BE49-F238E27FC236}">
              <a16:creationId xmlns:a16="http://schemas.microsoft.com/office/drawing/2014/main" id="{B4EBC466-B533-4F0B-9219-BCF98825C06D}"/>
            </a:ext>
          </a:extLst>
        </xdr:cNvPr>
        <xdr:cNvSpPr txBox="1"/>
      </xdr:nvSpPr>
      <xdr:spPr>
        <a:xfrm>
          <a:off x="8945880" y="9657715"/>
          <a:ext cx="2419350"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EDC-TeachingLearning@unisa.edu.au  </a:t>
          </a:r>
          <a:endParaRPr lang="en-US" sz="1100" u="sng">
            <a:solidFill>
              <a:srgbClr val="0070C0"/>
            </a:solidFill>
            <a:effectLst/>
            <a:latin typeface="+mn-lt"/>
            <a:ea typeface="+mn-ea"/>
            <a:cs typeface="+mn-cs"/>
          </a:endParaRPr>
        </a:p>
        <a:p>
          <a:endParaRPr lang="en-US" sz="1100"/>
        </a:p>
      </xdr:txBody>
    </xdr:sp>
    <xdr:clientData/>
  </xdr:oneCellAnchor>
  <xdr:oneCellAnchor>
    <xdr:from>
      <xdr:col>9</xdr:col>
      <xdr:colOff>572135</xdr:colOff>
      <xdr:row>32</xdr:row>
      <xdr:rowOff>66040</xdr:rowOff>
    </xdr:from>
    <xdr:ext cx="1933575" cy="285750"/>
    <xdr:sp macro="" textlink="">
      <xdr:nvSpPr>
        <xdr:cNvPr id="14" name="TextBox 9">
          <a:hlinkClick xmlns:r="http://schemas.openxmlformats.org/officeDocument/2006/relationships" r:id="rId5"/>
          <a:extLst>
            <a:ext uri="{FF2B5EF4-FFF2-40B4-BE49-F238E27FC236}">
              <a16:creationId xmlns:a16="http://schemas.microsoft.com/office/drawing/2014/main" id="{7BFB6F1E-A719-4164-92A5-18A6BFE21CDE}"/>
            </a:ext>
          </a:extLst>
        </xdr:cNvPr>
        <xdr:cNvSpPr txBox="1"/>
      </xdr:nvSpPr>
      <xdr:spPr>
        <a:xfrm>
          <a:off x="9506585" y="938149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EDC-Placement@unisa.edu.au</a:t>
          </a:r>
          <a:endParaRPr lang="en-US" sz="1100">
            <a:solidFill>
              <a:srgbClr val="0070C0"/>
            </a:solidFill>
          </a:endParaRPr>
        </a:p>
      </xdr:txBody>
    </xdr:sp>
    <xdr:clientData/>
  </xdr:oneCellAnchor>
  <xdr:oneCellAnchor>
    <xdr:from>
      <xdr:col>10</xdr:col>
      <xdr:colOff>316230</xdr:colOff>
      <xdr:row>21</xdr:row>
      <xdr:rowOff>318770</xdr:rowOff>
    </xdr:from>
    <xdr:ext cx="523875" cy="285750"/>
    <xdr:sp macro="" textlink="">
      <xdr:nvSpPr>
        <xdr:cNvPr id="15" name="TextBox 6">
          <a:hlinkClick xmlns:r="http://schemas.openxmlformats.org/officeDocument/2006/relationships" r:id="rId7"/>
          <a:extLst>
            <a:ext uri="{FF2B5EF4-FFF2-40B4-BE49-F238E27FC236}">
              <a16:creationId xmlns:a16="http://schemas.microsoft.com/office/drawing/2014/main" id="{6DB1712B-7BE9-4CAF-984D-9BF232AEBC62}"/>
            </a:ext>
          </a:extLst>
        </xdr:cNvPr>
        <xdr:cNvSpPr txBox="1"/>
      </xdr:nvSpPr>
      <xdr:spPr>
        <a:xfrm>
          <a:off x="9860280" y="648144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278765</xdr:colOff>
      <xdr:row>33</xdr:row>
      <xdr:rowOff>412750</xdr:rowOff>
    </xdr:from>
    <xdr:ext cx="1933575" cy="285750"/>
    <xdr:sp macro="" textlink="">
      <xdr:nvSpPr>
        <xdr:cNvPr id="16" name="TextBox 9">
          <a:hlinkClick xmlns:r="http://schemas.openxmlformats.org/officeDocument/2006/relationships" r:id="rId8"/>
          <a:extLst>
            <a:ext uri="{FF2B5EF4-FFF2-40B4-BE49-F238E27FC236}">
              <a16:creationId xmlns:a16="http://schemas.microsoft.com/office/drawing/2014/main" id="{BBC7B7DF-A7EC-4742-A5E0-584907396D0D}"/>
            </a:ext>
          </a:extLst>
        </xdr:cNvPr>
        <xdr:cNvSpPr txBox="1"/>
      </xdr:nvSpPr>
      <xdr:spPr>
        <a:xfrm>
          <a:off x="7898765" y="997585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LANTITE@unisa.edu.au</a:t>
          </a:r>
          <a:endParaRPr lang="en-US" sz="1100">
            <a:solidFill>
              <a:srgbClr val="0070C0"/>
            </a:solidFill>
          </a:endParaRPr>
        </a:p>
      </xdr:txBody>
    </xdr:sp>
    <xdr:clientData/>
  </xdr:oneCellAnchor>
  <xdr:oneCellAnchor>
    <xdr:from>
      <xdr:col>5</xdr:col>
      <xdr:colOff>466725</xdr:colOff>
      <xdr:row>6</xdr:row>
      <xdr:rowOff>15875</xdr:rowOff>
    </xdr:from>
    <xdr:ext cx="5476875" cy="9909251"/>
    <xdr:sp macro="" textlink="">
      <xdr:nvSpPr>
        <xdr:cNvPr id="17" name="TextBox 3">
          <a:extLst>
            <a:ext uri="{FF2B5EF4-FFF2-40B4-BE49-F238E27FC236}">
              <a16:creationId xmlns:a16="http://schemas.microsoft.com/office/drawing/2014/main" id="{0F7CD46A-FB7B-4B8E-B73F-E590D785D6D7}"/>
            </a:ext>
          </a:extLst>
        </xdr:cNvPr>
        <xdr:cNvSpPr txBox="1"/>
      </xdr:nvSpPr>
      <xdr:spPr>
        <a:xfrm>
          <a:off x="7129992" y="1150408"/>
          <a:ext cx="5476875" cy="99092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1" u="sng">
              <a:solidFill>
                <a:schemeClr val="tx1"/>
              </a:solidFill>
              <a:effectLst/>
              <a:latin typeface="+mn-lt"/>
              <a:ea typeface="+mn-ea"/>
              <a:cs typeface="+mn-cs"/>
            </a:rPr>
            <a:t>Notes:</a:t>
          </a: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Students must select 1 major comprising 36 units, and 1 sub-major comprising 27 units. The majors will generally proceed sequentially over the four years of the program. Prerequisites will normally apply as the student progresses. </a:t>
          </a:r>
          <a:br>
            <a:rPr lang="en-US" sz="1100">
              <a:solidFill>
                <a:schemeClr val="tx1"/>
              </a:solidFill>
              <a:effectLst/>
              <a:latin typeface="+mn-lt"/>
              <a:ea typeface="+mn-ea"/>
              <a:cs typeface="+mn-cs"/>
            </a:rPr>
          </a:br>
          <a:r>
            <a:rPr lang="en-US" sz="1100">
              <a:solidFill>
                <a:schemeClr val="tx1"/>
              </a:solidFill>
              <a:effectLst/>
              <a:latin typeface="+mn-lt"/>
              <a:ea typeface="+mn-ea"/>
              <a:cs typeface="+mn-cs"/>
            </a:rPr>
            <a:t> </a:t>
          </a:r>
          <a:endParaRPr lang="en-AU">
            <a:effectLst/>
          </a:endParaRPr>
        </a:p>
        <a:p>
          <a:r>
            <a:rPr lang="en-AU" sz="1100">
              <a:solidFill>
                <a:schemeClr val="tx1"/>
              </a:solidFill>
              <a:effectLst/>
              <a:latin typeface="+mn-lt"/>
              <a:ea typeface="+mn-ea"/>
              <a:cs typeface="+mn-cs"/>
            </a:rPr>
            <a:t>- Some majors and sub-majors require assumed knowledge:</a:t>
          </a:r>
          <a:endParaRPr lang="en-AU">
            <a:effectLst/>
          </a:endParaRPr>
        </a:p>
        <a:p>
          <a:r>
            <a:rPr lang="en-AU" sz="1100">
              <a:solidFill>
                <a:schemeClr val="tx1"/>
              </a:solidFill>
              <a:effectLst/>
              <a:latin typeface="+mn-lt"/>
              <a:ea typeface="+mn-ea"/>
              <a:cs typeface="+mn-cs"/>
            </a:rPr>
            <a:t>SACE Stage 2 Physics is</a:t>
          </a:r>
          <a:r>
            <a:rPr lang="en-AU" sz="1100" baseline="0">
              <a:solidFill>
                <a:schemeClr val="tx1"/>
              </a:solidFill>
              <a:effectLst/>
              <a:latin typeface="+mn-lt"/>
              <a:ea typeface="+mn-ea"/>
              <a:cs typeface="+mn-cs"/>
            </a:rPr>
            <a:t> a prerequisite </a:t>
          </a:r>
          <a:r>
            <a:rPr lang="en-AU" sz="1100">
              <a:solidFill>
                <a:schemeClr val="tx1"/>
              </a:solidFill>
              <a:effectLst/>
              <a:latin typeface="+mn-lt"/>
              <a:ea typeface="+mn-ea"/>
              <a:cs typeface="+mn-cs"/>
            </a:rPr>
            <a:t>for the major and sub-major in Physics; </a:t>
          </a:r>
          <a:br>
            <a:rPr lang="en-AU" sz="1100">
              <a:solidFill>
                <a:schemeClr val="tx1"/>
              </a:solidFill>
              <a:effectLst/>
              <a:latin typeface="+mn-lt"/>
              <a:ea typeface="+mn-ea"/>
              <a:cs typeface="+mn-cs"/>
            </a:rPr>
          </a:br>
          <a:r>
            <a:rPr lang="en-AU" sz="1100">
              <a:solidFill>
                <a:schemeClr val="tx1"/>
              </a:solidFill>
              <a:effectLst/>
              <a:latin typeface="+mn-lt"/>
              <a:ea typeface="+mn-ea"/>
              <a:cs typeface="+mn-cs"/>
            </a:rPr>
            <a:t>SACE Stage 2 Chemistry is</a:t>
          </a:r>
          <a:r>
            <a:rPr lang="en-AU" sz="1100" baseline="0">
              <a:solidFill>
                <a:schemeClr val="tx1"/>
              </a:solidFill>
              <a:effectLst/>
              <a:latin typeface="+mn-lt"/>
              <a:ea typeface="+mn-ea"/>
              <a:cs typeface="+mn-cs"/>
            </a:rPr>
            <a:t> a prerequisite</a:t>
          </a:r>
          <a:r>
            <a:rPr lang="en-AU" sz="1100">
              <a:solidFill>
                <a:schemeClr val="tx1"/>
              </a:solidFill>
              <a:effectLst/>
              <a:latin typeface="+mn-lt"/>
              <a:ea typeface="+mn-ea"/>
              <a:cs typeface="+mn-cs"/>
            </a:rPr>
            <a:t> for the major and sub-major in Chemistry; SACE Stage 2 Mathematical Methods is a</a:t>
          </a:r>
          <a:r>
            <a:rPr lang="en-AU" sz="1100" baseline="0">
              <a:solidFill>
                <a:schemeClr val="tx1"/>
              </a:solidFill>
              <a:effectLst/>
              <a:latin typeface="+mn-lt"/>
              <a:ea typeface="+mn-ea"/>
              <a:cs typeface="+mn-cs"/>
            </a:rPr>
            <a:t> prerequisite</a:t>
          </a:r>
          <a:r>
            <a:rPr lang="en-AU" sz="1100">
              <a:solidFill>
                <a:schemeClr val="tx1"/>
              </a:solidFill>
              <a:effectLst/>
              <a:latin typeface="+mn-lt"/>
              <a:ea typeface="+mn-ea"/>
              <a:cs typeface="+mn-cs"/>
            </a:rPr>
            <a:t> for the major and sub-major in Mathematics;</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French,</a:t>
          </a:r>
          <a:r>
            <a:rPr lang="en-AU" sz="1100" baseline="0">
              <a:solidFill>
                <a:schemeClr val="tx1"/>
              </a:solidFill>
              <a:effectLst/>
              <a:latin typeface="+mn-lt"/>
              <a:ea typeface="+mn-ea"/>
              <a:cs typeface="+mn-cs"/>
            </a:rPr>
            <a:t> or demonstrated equivalent proficiency, is required </a:t>
          </a:r>
          <a:r>
            <a:rPr lang="en-AU" sz="1100">
              <a:solidFill>
                <a:schemeClr val="tx1"/>
              </a:solidFill>
              <a:effectLst/>
              <a:latin typeface="+mn-lt"/>
              <a:ea typeface="+mn-ea"/>
              <a:cs typeface="+mn-cs"/>
            </a:rPr>
            <a:t>for the major and sub-major in French;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Italian,</a:t>
          </a:r>
          <a:r>
            <a:rPr lang="en-AU" sz="1100" baseline="0">
              <a:solidFill>
                <a:schemeClr val="tx1"/>
              </a:solidFill>
              <a:effectLst/>
              <a:latin typeface="+mn-lt"/>
              <a:ea typeface="+mn-ea"/>
              <a:cs typeface="+mn-cs"/>
            </a:rPr>
            <a:t> or demonstrated equivalent proficiency, is required </a:t>
          </a:r>
          <a:r>
            <a:rPr lang="en-AU" sz="1100">
              <a:solidFill>
                <a:schemeClr val="tx1"/>
              </a:solidFill>
              <a:effectLst/>
              <a:latin typeface="+mn-lt"/>
              <a:ea typeface="+mn-ea"/>
              <a:cs typeface="+mn-cs"/>
            </a:rPr>
            <a:t>for the major and sub-major in Italian;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Japanese,</a:t>
          </a:r>
          <a:r>
            <a:rPr lang="en-AU" sz="1100" baseline="0">
              <a:solidFill>
                <a:schemeClr val="tx1"/>
              </a:solidFill>
              <a:effectLst/>
              <a:latin typeface="+mn-lt"/>
              <a:ea typeface="+mn-ea"/>
              <a:cs typeface="+mn-cs"/>
            </a:rPr>
            <a:t> or demonstrated equivalent proficiency is required </a:t>
          </a:r>
          <a:r>
            <a:rPr lang="en-AU" sz="1100">
              <a:solidFill>
                <a:schemeClr val="tx1"/>
              </a:solidFill>
              <a:effectLst/>
              <a:latin typeface="+mn-lt"/>
              <a:ea typeface="+mn-ea"/>
              <a:cs typeface="+mn-cs"/>
            </a:rPr>
            <a:t>for the major and sub-major in Japanese;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English or SACE Stage 2 English Literary Practice is assumed knowledge for the major and sub-major in English.</a:t>
          </a:r>
        </a:p>
        <a:p>
          <a:endParaRPr lang="en-AU" sz="1100">
            <a:solidFill>
              <a:schemeClr val="tx1"/>
            </a:solidFill>
            <a:effectLst/>
            <a:latin typeface="+mn-lt"/>
            <a:ea typeface="+mn-ea"/>
            <a:cs typeface="+mn-cs"/>
          </a:endParaRPr>
        </a:p>
        <a:p>
          <a:r>
            <a:rPr lang="en-US" sz="1100" b="1" baseline="0">
              <a:solidFill>
                <a:schemeClr val="tx1"/>
              </a:solidFill>
              <a:effectLst/>
              <a:latin typeface="+mn-lt"/>
              <a:ea typeface="+mn-ea"/>
              <a:cs typeface="+mn-cs"/>
            </a:rPr>
            <a:t>If you are studying the </a:t>
          </a:r>
          <a:r>
            <a:rPr lang="en-US" sz="1100" b="1" baseline="0">
              <a:solidFill>
                <a:srgbClr val="FF0000"/>
              </a:solidFill>
              <a:effectLst/>
              <a:latin typeface="+mn-lt"/>
              <a:ea typeface="+mn-ea"/>
              <a:cs typeface="+mn-cs"/>
            </a:rPr>
            <a:t>Outdoor Education Sub-Major</a:t>
          </a:r>
          <a:r>
            <a:rPr lang="en-US" sz="1100" b="1" baseline="0">
              <a:solidFill>
                <a:schemeClr val="tx1"/>
              </a:solidFill>
              <a:effectLst/>
              <a:latin typeface="+mn-lt"/>
              <a:ea typeface="+mn-ea"/>
              <a:cs typeface="+mn-cs"/>
            </a:rPr>
            <a:t>, please contact EDC-Teaching Learning@unisa.edu.au for a personalised study plan.</a:t>
          </a:r>
          <a:endParaRPr lang="en-AU">
            <a:effectLst/>
          </a:endParaRPr>
        </a:p>
        <a:p>
          <a:pPr eaLnBrk="1" fontAlgn="auto" latinLnBrk="0" hangingPunct="1"/>
          <a:endParaRPr lang="en-US" sz="1100" b="1"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If you are studying the </a:t>
          </a:r>
          <a:r>
            <a:rPr lang="en-US" sz="1100" b="1" baseline="0">
              <a:solidFill>
                <a:srgbClr val="FF0000"/>
              </a:solidFill>
              <a:effectLst/>
              <a:latin typeface="+mn-lt"/>
              <a:ea typeface="+mn-ea"/>
              <a:cs typeface="+mn-cs"/>
            </a:rPr>
            <a:t>Visual Arts Major or Sub-Major</a:t>
          </a:r>
          <a:r>
            <a:rPr lang="en-US" sz="1100" b="1" baseline="0">
              <a:solidFill>
                <a:schemeClr val="tx1"/>
              </a:solidFill>
              <a:effectLst/>
              <a:latin typeface="+mn-lt"/>
              <a:ea typeface="+mn-ea"/>
              <a:cs typeface="+mn-cs"/>
            </a:rPr>
            <a:t>, please select from the following courses, where 'Visual Arts Studio Elective' is noted on the study plan template:</a:t>
          </a:r>
          <a:endParaRPr lang="en-AU">
            <a:effectLst/>
          </a:endParaRPr>
        </a:p>
        <a:p>
          <a:r>
            <a:rPr lang="en-AU" sz="1100">
              <a:solidFill>
                <a:schemeClr val="tx1"/>
              </a:solidFill>
              <a:effectLst/>
              <a:latin typeface="+mn-lt"/>
              <a:ea typeface="+mn-ea"/>
              <a:cs typeface="+mn-cs"/>
            </a:rPr>
            <a:t>VSAR 2025 Textiles: Print – Dye	</a:t>
          </a:r>
          <a:endParaRPr lang="en-AU">
            <a:effectLst/>
          </a:endParaRPr>
        </a:p>
        <a:p>
          <a:r>
            <a:rPr lang="en-AU" sz="1100">
              <a:solidFill>
                <a:schemeClr val="tx1"/>
              </a:solidFill>
              <a:effectLst/>
              <a:latin typeface="+mn-lt"/>
              <a:ea typeface="+mn-ea"/>
              <a:cs typeface="+mn-cs"/>
            </a:rPr>
            <a:t>VSAR 2049 Life Drawing</a:t>
          </a:r>
          <a:endParaRPr lang="en-AU">
            <a:effectLst/>
          </a:endParaRPr>
        </a:p>
        <a:p>
          <a:r>
            <a:rPr lang="en-AU" sz="1100">
              <a:solidFill>
                <a:schemeClr val="tx1"/>
              </a:solidFill>
              <a:effectLst/>
              <a:latin typeface="+mn-lt"/>
              <a:ea typeface="+mn-ea"/>
              <a:cs typeface="+mn-cs"/>
            </a:rPr>
            <a:t>VSAR 2054 Painting Media and Processes </a:t>
          </a:r>
          <a:endParaRPr lang="en-AU">
            <a:effectLst/>
          </a:endParaRPr>
        </a:p>
        <a:p>
          <a:r>
            <a:rPr lang="en-AU" sz="1100">
              <a:solidFill>
                <a:schemeClr val="tx1"/>
              </a:solidFill>
              <a:effectLst/>
              <a:latin typeface="+mn-lt"/>
              <a:ea typeface="+mn-ea"/>
              <a:cs typeface="+mn-cs"/>
            </a:rPr>
            <a:t>VSAR 2057 Etching and Intaglio Printmaking</a:t>
          </a:r>
          <a:endParaRPr lang="en-AU">
            <a:effectLst/>
          </a:endParaRPr>
        </a:p>
        <a:p>
          <a:r>
            <a:rPr lang="en-AU" sz="1100">
              <a:solidFill>
                <a:schemeClr val="tx1"/>
              </a:solidFill>
              <a:effectLst/>
              <a:latin typeface="+mn-lt"/>
              <a:ea typeface="+mn-ea"/>
              <a:cs typeface="+mn-cs"/>
            </a:rPr>
            <a:t>VSAR 2063 The Sculptural Object</a:t>
          </a:r>
          <a:endParaRPr lang="en-AU">
            <a:effectLst/>
          </a:endParaRPr>
        </a:p>
        <a:p>
          <a:r>
            <a:rPr lang="en-AU" sz="1100">
              <a:solidFill>
                <a:schemeClr val="tx1"/>
              </a:solidFill>
              <a:effectLst/>
              <a:latin typeface="+mn-lt"/>
              <a:ea typeface="+mn-ea"/>
              <a:cs typeface="+mn-cs"/>
            </a:rPr>
            <a:t>VSAR 2069 Black and White Photography</a:t>
          </a:r>
          <a:endParaRPr lang="en-AU">
            <a:effectLst/>
          </a:endParaRPr>
        </a:p>
        <a:p>
          <a:r>
            <a:rPr lang="en-AU" sz="1100">
              <a:solidFill>
                <a:schemeClr val="tx1"/>
              </a:solidFill>
              <a:effectLst/>
              <a:latin typeface="+mn-lt"/>
              <a:ea typeface="+mn-ea"/>
              <a:cs typeface="+mn-cs"/>
            </a:rPr>
            <a:t>VSAR 2078 Ceramic Vessels</a:t>
          </a:r>
          <a:endParaRPr lang="en-AU">
            <a:effectLst/>
          </a:endParaRPr>
        </a:p>
        <a:p>
          <a:r>
            <a:rPr lang="en-AU" sz="1100">
              <a:solidFill>
                <a:schemeClr val="tx1"/>
              </a:solidFill>
              <a:effectLst/>
              <a:latin typeface="+mn-lt"/>
              <a:ea typeface="+mn-ea"/>
              <a:cs typeface="+mn-cs"/>
            </a:rPr>
            <a:t>VSAR 2105 Jewellery Materials and Techniques</a:t>
          </a:r>
          <a:endParaRPr lang="en-AU">
            <a:effectLst/>
          </a:endParaRPr>
        </a:p>
        <a:p>
          <a:endParaRPr lang="en-AU">
            <a:effectLst/>
          </a:endParaRPr>
        </a:p>
        <a:p>
          <a:r>
            <a:rPr lang="en-US" sz="1100" b="1">
              <a:solidFill>
                <a:schemeClr val="tx1"/>
              </a:solidFill>
              <a:effectLst/>
              <a:latin typeface="+mn-lt"/>
              <a:ea typeface="+mn-ea"/>
              <a:cs typeface="+mn-cs"/>
            </a:rPr>
            <a:t> </a:t>
          </a:r>
        </a:p>
        <a:p>
          <a:r>
            <a:rPr lang="en-US" sz="1100" b="0">
              <a:solidFill>
                <a:schemeClr val="tx1"/>
              </a:solidFill>
              <a:effectLst/>
              <a:latin typeface="+mn-lt"/>
              <a:ea typeface="+mn-ea"/>
              <a:cs typeface="+mn-cs"/>
            </a:rPr>
            <a:t>- Please</a:t>
          </a:r>
          <a:r>
            <a:rPr lang="en-US" sz="1100" b="0" baseline="0">
              <a:solidFill>
                <a:schemeClr val="tx1"/>
              </a:solidFill>
              <a:effectLst/>
              <a:latin typeface="+mn-lt"/>
              <a:ea typeface="+mn-ea"/>
              <a:cs typeface="+mn-cs"/>
            </a:rPr>
            <a:t> pay careful attention to the notes listed against classes in My Enrolment - only enrol into classes designated to your particular cohort. If no cohorts are listed you can enrol into any class that still has places.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do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Anyone choosing to undertake a Major and Sub Major in Biology/Chemistry/Physics or D&amp;T/Food&amp;Textiles or Maths/Science or Drama/Visual arts or two languages will need to undertake alternative Curriculum Sub Major courses. Please contact EDC-TeachingLearning@unisa.edu.au for alternative curriculum courses.</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xdr:txBody>
    </xdr:sp>
    <xdr:clientData/>
  </xdr:oneCellAnchor>
  <xdr:twoCellAnchor>
    <xdr:from>
      <xdr:col>0</xdr:col>
      <xdr:colOff>0</xdr:colOff>
      <xdr:row>38</xdr:row>
      <xdr:rowOff>0</xdr:rowOff>
    </xdr:from>
    <xdr:to>
      <xdr:col>4</xdr:col>
      <xdr:colOff>741741</xdr:colOff>
      <xdr:row>50</xdr:row>
      <xdr:rowOff>111277</xdr:rowOff>
    </xdr:to>
    <xdr:sp macro="" textlink="">
      <xdr:nvSpPr>
        <xdr:cNvPr id="4" name="Text Box 1">
          <a:extLst>
            <a:ext uri="{FF2B5EF4-FFF2-40B4-BE49-F238E27FC236}">
              <a16:creationId xmlns:a16="http://schemas.microsoft.com/office/drawing/2014/main" id="{0DD8791D-5902-436E-A8A6-160D2B4EA152}"/>
            </a:ext>
          </a:extLst>
        </xdr:cNvPr>
        <xdr:cNvSpPr txBox="1">
          <a:spLocks noChangeArrowheads="1"/>
        </xdr:cNvSpPr>
      </xdr:nvSpPr>
      <xdr:spPr bwMode="auto">
        <a:xfrm>
          <a:off x="0" y="11218333"/>
          <a:ext cx="6626074" cy="2346477"/>
        </a:xfrm>
        <a:prstGeom prst="rect">
          <a:avLst/>
        </a:prstGeom>
        <a:solidFill>
          <a:schemeClr val="accent4">
            <a:lumMod val="40000"/>
            <a:lumOff val="60000"/>
          </a:schemeClr>
        </a:solidFill>
        <a:ln w="6096">
          <a:solidFill>
            <a:srgbClr val="000000"/>
          </a:solidFill>
          <a:prstDash val="solid"/>
          <a:miter lim="800000"/>
          <a:headEnd/>
          <a:tailEnd/>
        </a:ln>
      </xdr:spPr>
      <xdr:txBody>
        <a:bodyPr rot="0" vert="horz" wrap="square" lIns="0" tIns="0" rIns="0" bIns="0" anchor="t" anchorCtr="0" upright="1">
          <a:noAutofit/>
        </a:bodyPr>
        <a:lstStyle/>
        <a:p>
          <a:pPr marL="73025" marR="73025" algn="ctr">
            <a:spcBef>
              <a:spcPts val="20"/>
            </a:spcBef>
            <a:spcAft>
              <a:spcPts val="0"/>
            </a:spcAft>
          </a:pPr>
          <a:r>
            <a:rPr lang="en-AU" sz="1400" b="1">
              <a:solidFill>
                <a:srgbClr val="000000"/>
              </a:solidFill>
              <a:effectLst/>
              <a:latin typeface="Calibri" panose="020F0502020204030204" pitchFamily="34" charset="0"/>
              <a:ea typeface="SimSun" panose="02010600030101010101" pitchFamily="2" charset="-122"/>
            </a:rPr>
            <a:t>IMPORTANT</a:t>
          </a:r>
          <a:r>
            <a:rPr lang="en-AU" sz="1400" b="1" spc="-50">
              <a:solidFill>
                <a:srgbClr val="000000"/>
              </a:solidFill>
              <a:effectLst/>
              <a:latin typeface="Calibri" panose="020F0502020204030204" pitchFamily="34" charset="0"/>
              <a:ea typeface="SimSun" panose="02010600030101010101" pitchFamily="2" charset="-122"/>
            </a:rPr>
            <a:t> </a:t>
          </a:r>
          <a:r>
            <a:rPr lang="en-AU" sz="1400" b="1" spc="-10">
              <a:solidFill>
                <a:srgbClr val="000000"/>
              </a:solidFill>
              <a:effectLst/>
              <a:latin typeface="Calibri" panose="020F0502020204030204" pitchFamily="34" charset="0"/>
              <a:ea typeface="SimSun" panose="02010600030101010101" pitchFamily="2" charset="-122"/>
            </a:rPr>
            <a:t>NOTICE:</a:t>
          </a:r>
        </a:p>
        <a:p>
          <a:pPr marL="71755" marR="73025" algn="ctr">
            <a:lnSpc>
              <a:spcPct val="115000"/>
            </a:lnSpc>
            <a:spcBef>
              <a:spcPts val="235"/>
            </a:spcBef>
            <a:spcAft>
              <a:spcPts val="0"/>
            </a:spcAft>
          </a:pPr>
          <a:r>
            <a:rPr lang="en-US" sz="1100" i="1">
              <a:solidFill>
                <a:srgbClr val="000000"/>
              </a:solidFill>
              <a:effectLst/>
              <a:latin typeface="+mn-lt"/>
              <a:ea typeface="Calibri" panose="020F0502020204030204" pitchFamily="34" charset="0"/>
              <a:cs typeface="Times New Roman" panose="02020603050405020304" pitchFamily="18" charset="0"/>
            </a:rPr>
            <a:t>This</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study</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plan</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has</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been</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designed</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to</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align</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with</a:t>
          </a:r>
          <a:r>
            <a:rPr lang="en-US" sz="1100" i="1" spc="-2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current</a:t>
          </a:r>
          <a:r>
            <a:rPr lang="en-US" sz="1100" i="1" spc="-2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UniSA</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program</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requirements</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until</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the</a:t>
          </a:r>
          <a:r>
            <a:rPr lang="en-US" sz="1100" i="1" spc="-2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end</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of</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2025</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and</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is subject to change.</a:t>
          </a:r>
          <a:endParaRPr lang="en-AU" sz="1100" i="1">
            <a:effectLst/>
            <a:latin typeface="+mn-lt"/>
            <a:ea typeface="Calibri" panose="020F0502020204030204" pitchFamily="34" charset="0"/>
            <a:cs typeface="Times New Roman" panose="02020603050405020304" pitchFamily="18" charset="0"/>
          </a:endParaRPr>
        </a:p>
        <a:p>
          <a:pPr>
            <a:spcBef>
              <a:spcPts val="50"/>
            </a:spcBef>
          </a:pPr>
          <a:r>
            <a:rPr lang="en-AU" sz="1100" i="1">
              <a:solidFill>
                <a:srgbClr val="000000"/>
              </a:solidFill>
              <a:effectLst/>
              <a:latin typeface="+mn-lt"/>
              <a:ea typeface="SimSun" panose="02010600030101010101" pitchFamily="2" charset="-122"/>
              <a:cs typeface="Times New Roman" panose="02020603050405020304" pitchFamily="18" charset="0"/>
            </a:rPr>
            <a:t> </a:t>
          </a:r>
          <a:endParaRPr lang="en-AU" sz="1100">
            <a:effectLst/>
            <a:latin typeface="+mn-lt"/>
            <a:ea typeface="SimSun" panose="02010600030101010101" pitchFamily="2" charset="-122"/>
            <a:cs typeface="Times New Roman" panose="02020603050405020304" pitchFamily="18" charset="0"/>
          </a:endParaRPr>
        </a:p>
        <a:p>
          <a:pPr algn="ctr">
            <a:spcBef>
              <a:spcPts val="30"/>
            </a:spcBef>
          </a:pPr>
          <a:r>
            <a:rPr lang="en-AU" sz="1100" i="1">
              <a:solidFill>
                <a:srgbClr val="000000"/>
              </a:solidFill>
              <a:effectLst/>
              <a:latin typeface="+mn-lt"/>
              <a:ea typeface="Calibri" panose="020F0502020204030204" pitchFamily="34" charset="0"/>
              <a:cs typeface="Times New Roman" panose="02020603050405020304" pitchFamily="18" charset="0"/>
            </a:rPr>
            <a:t>Due to the transition to Adelaide University in 2026, all current students will receive a transition study plan in the second half of 2025 for your Adelaide University program. The transition study plan will replace any previously issued plans/enrolment advice and will ensure that the expected remaining duration of your program is maintained (subject to successful completion of courses studied), and for the purposes of Confirmations of Enrolment (CoE) and student visas for International students. </a:t>
          </a:r>
        </a:p>
        <a:p>
          <a:pPr>
            <a:spcBef>
              <a:spcPts val="30"/>
            </a:spcBef>
          </a:pPr>
          <a:r>
            <a:rPr lang="en-AU" sz="1100" i="1">
              <a:solidFill>
                <a:srgbClr val="000000"/>
              </a:solidFill>
              <a:effectLst/>
              <a:latin typeface="+mn-lt"/>
              <a:ea typeface="SimSun" panose="02010600030101010101" pitchFamily="2" charset="-122"/>
              <a:cs typeface="Times New Roman" panose="02020603050405020304" pitchFamily="18" charset="0"/>
            </a:rPr>
            <a:t> </a:t>
          </a:r>
          <a:endParaRPr lang="en-AU" sz="1100">
            <a:effectLst/>
            <a:latin typeface="+mn-lt"/>
            <a:ea typeface="SimSun" panose="02010600030101010101" pitchFamily="2" charset="-122"/>
            <a:cs typeface="Times New Roman" panose="02020603050405020304" pitchFamily="18" charset="0"/>
          </a:endParaRPr>
        </a:p>
        <a:p>
          <a:pPr marL="73025" marR="73025" algn="ctr">
            <a:lnSpc>
              <a:spcPct val="115000"/>
            </a:lnSpc>
            <a:spcAft>
              <a:spcPts val="0"/>
            </a:spcAft>
          </a:pPr>
          <a:r>
            <a:rPr lang="en-US" sz="1100" i="1">
              <a:solidFill>
                <a:srgbClr val="000000"/>
              </a:solidFill>
              <a:effectLst/>
              <a:latin typeface="+mn-lt"/>
              <a:ea typeface="Calibri" panose="020F0502020204030204" pitchFamily="34" charset="0"/>
              <a:cs typeface="Times New Roman" panose="02020603050405020304" pitchFamily="18" charset="0"/>
            </a:rPr>
            <a:t>Support</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for</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students</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during</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this</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transition</a:t>
          </a:r>
          <a:r>
            <a:rPr lang="en-US" sz="1100" i="1" spc="-2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will</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be</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provided,</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with</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details</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to</a:t>
          </a:r>
          <a:r>
            <a:rPr lang="en-US" sz="1100" i="1" spc="-2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be</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shared</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when</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the</a:t>
          </a:r>
          <a:r>
            <a:rPr lang="en-US" sz="1100" i="1" spc="-2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transition</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study</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plan is issued.</a:t>
          </a:r>
          <a:endParaRPr lang="en-AU" sz="1100" i="1">
            <a:effectLst/>
            <a:latin typeface="+mn-l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M36"/>
  <sheetViews>
    <sheetView tabSelected="1" zoomScale="72" zoomScaleNormal="75" workbookViewId="0">
      <selection activeCell="I42" sqref="I42"/>
    </sheetView>
  </sheetViews>
  <sheetFormatPr defaultRowHeight="14.5" x14ac:dyDescent="0.35"/>
  <cols>
    <col min="1" max="1" width="9.81640625" customWidth="1"/>
    <col min="2" max="2" width="51.7265625" customWidth="1"/>
    <col min="3" max="3" width="13.453125" customWidth="1"/>
    <col min="4" max="4" width="9.1796875" customWidth="1"/>
    <col min="5" max="5" width="11.1796875" bestFit="1" customWidth="1"/>
    <col min="7" max="7" width="9.81640625" customWidth="1"/>
    <col min="8" max="8" width="10.54296875" customWidth="1"/>
  </cols>
  <sheetData>
    <row r="1" spans="1:13" x14ac:dyDescent="0.35">
      <c r="A1" s="83" t="s">
        <v>466</v>
      </c>
      <c r="B1" s="83"/>
      <c r="C1" s="83"/>
      <c r="D1" s="83"/>
      <c r="E1" s="83"/>
      <c r="L1" s="8"/>
      <c r="M1" s="7" t="s">
        <v>6</v>
      </c>
    </row>
    <row r="2" spans="1:13" ht="15.75" customHeight="1" x14ac:dyDescent="0.35">
      <c r="A2" s="1"/>
      <c r="B2" s="1"/>
      <c r="C2" s="1"/>
      <c r="D2" s="1"/>
      <c r="E2" s="1"/>
      <c r="F2" s="1"/>
      <c r="G2" s="1"/>
      <c r="H2" s="1"/>
      <c r="L2" s="9"/>
      <c r="M2" s="7" t="s">
        <v>92</v>
      </c>
    </row>
    <row r="3" spans="1:13" ht="14.25" customHeight="1" x14ac:dyDescent="0.35">
      <c r="A3" s="1"/>
      <c r="B3" s="1"/>
      <c r="C3" s="1"/>
      <c r="D3" s="1"/>
      <c r="E3" s="1"/>
      <c r="F3" s="1"/>
      <c r="G3" s="1"/>
      <c r="H3" s="1"/>
      <c r="L3" s="30"/>
      <c r="M3" s="7" t="s">
        <v>93</v>
      </c>
    </row>
    <row r="4" spans="1:13" ht="15" customHeight="1" x14ac:dyDescent="0.35">
      <c r="A4" s="1"/>
      <c r="B4" s="1"/>
      <c r="C4" s="1"/>
      <c r="D4" s="1"/>
      <c r="E4" s="1"/>
      <c r="F4" s="1"/>
      <c r="G4" s="1"/>
      <c r="H4" s="1"/>
      <c r="L4" s="29"/>
      <c r="M4" s="7" t="s">
        <v>8</v>
      </c>
    </row>
    <row r="5" spans="1:13" ht="15" customHeight="1" x14ac:dyDescent="0.35">
      <c r="A5" s="1"/>
      <c r="B5" s="11" t="s">
        <v>70</v>
      </c>
      <c r="C5" s="82" t="s">
        <v>114</v>
      </c>
      <c r="D5" s="82"/>
      <c r="E5" s="82"/>
      <c r="F5" s="1"/>
      <c r="G5" s="1"/>
      <c r="H5" s="1"/>
      <c r="L5" s="31"/>
      <c r="M5" s="7" t="s">
        <v>10</v>
      </c>
    </row>
    <row r="6" spans="1:13" s="10" customFormat="1" x14ac:dyDescent="0.35">
      <c r="B6" s="11" t="s">
        <v>71</v>
      </c>
      <c r="C6" s="81" t="s">
        <v>115</v>
      </c>
      <c r="D6" s="81"/>
      <c r="E6" s="81"/>
      <c r="F6" s="28" t="s">
        <v>86</v>
      </c>
      <c r="G6" s="28"/>
    </row>
    <row r="7" spans="1:13" ht="21" x14ac:dyDescent="0.35">
      <c r="A7" s="32" t="s">
        <v>0</v>
      </c>
      <c r="B7" s="32" t="s">
        <v>1</v>
      </c>
      <c r="C7" s="32" t="s">
        <v>2</v>
      </c>
      <c r="D7" s="32" t="s">
        <v>3</v>
      </c>
      <c r="E7" s="32" t="s">
        <v>4</v>
      </c>
    </row>
    <row r="8" spans="1:13" x14ac:dyDescent="0.35">
      <c r="A8" s="33">
        <v>2023</v>
      </c>
      <c r="B8" s="34" t="s">
        <v>5</v>
      </c>
      <c r="C8" s="35"/>
      <c r="D8" s="35"/>
      <c r="E8" s="36"/>
    </row>
    <row r="9" spans="1:13" x14ac:dyDescent="0.35">
      <c r="A9" s="37" t="s">
        <v>9</v>
      </c>
      <c r="B9" s="37" t="s">
        <v>395</v>
      </c>
      <c r="C9" s="68" t="s">
        <v>7</v>
      </c>
      <c r="D9" s="68">
        <v>2</v>
      </c>
      <c r="E9" s="70"/>
    </row>
    <row r="10" spans="1:13" ht="20.149999999999999" customHeight="1" x14ac:dyDescent="0.35">
      <c r="A10" s="39" t="str">
        <f>VLOOKUP($C$5,Sheet2!A1:AO15,2,FALSE)</f>
        <v xml:space="preserve"> </v>
      </c>
      <c r="B10" s="40" t="str">
        <f>VLOOKUP($C$5,Sheet2!A1:AO15,3,FALSE)</f>
        <v>select Major from drop down list above for course options</v>
      </c>
      <c r="C10" s="68" t="str">
        <f>VLOOKUP($C$5,Sheet2!A1:AO15,4,FALSE)</f>
        <v xml:space="preserve"> </v>
      </c>
      <c r="D10" s="68" t="str">
        <f>VLOOKUP($C$5,Sheet2!A1:AO15,5,FALSE)</f>
        <v xml:space="preserve"> </v>
      </c>
      <c r="E10" s="70"/>
    </row>
    <row r="11" spans="1:13" ht="55" customHeight="1" x14ac:dyDescent="0.35">
      <c r="A11" s="42" t="str">
        <f>VLOOKUP($C$5,Sheet2!A1:AO15,6,FALSE)</f>
        <v xml:space="preserve"> </v>
      </c>
      <c r="B11" s="43" t="str">
        <f>VLOOKUP($C$5,Sheet2!A1:AO15,7,FALSE)</f>
        <v>select Major from drop down list above for course options</v>
      </c>
      <c r="C11" s="68" t="str">
        <f>VLOOKUP($C$5,Sheet2!A1:AO15,8,FALSE)</f>
        <v xml:space="preserve"> </v>
      </c>
      <c r="D11" s="68" t="str">
        <f>VLOOKUP($C$5,Sheet2!A1:AO15,9,FALSE)</f>
        <v xml:space="preserve"> </v>
      </c>
      <c r="E11" s="70"/>
    </row>
    <row r="12" spans="1:13" ht="25" customHeight="1" x14ac:dyDescent="0.35">
      <c r="A12" s="44" t="str">
        <f>VLOOKUP($C$6,Sheet4!A1:AG19,2,FALSE)</f>
        <v xml:space="preserve"> </v>
      </c>
      <c r="B12" s="45" t="str">
        <f>VLOOKUP($C$6,Sheet4!A1:AG19,3,FALSE)</f>
        <v>select Sub Major from drop down list above for course options</v>
      </c>
      <c r="C12" s="68" t="str">
        <f>VLOOKUP($C$6,Sheet4!A1:AG19,4,FALSE)</f>
        <v xml:space="preserve"> </v>
      </c>
      <c r="D12" s="68" t="str">
        <f>VLOOKUP($C$6,Sheet4!A1:AG19,5,FALSE)</f>
        <v xml:space="preserve"> </v>
      </c>
      <c r="E12" s="70"/>
    </row>
    <row r="13" spans="1:13" x14ac:dyDescent="0.35">
      <c r="A13" s="33">
        <v>2023</v>
      </c>
      <c r="B13" s="34" t="s">
        <v>11</v>
      </c>
      <c r="C13" s="46"/>
      <c r="D13" s="46"/>
      <c r="E13" s="36"/>
      <c r="G13" s="2"/>
    </row>
    <row r="14" spans="1:13" x14ac:dyDescent="0.35">
      <c r="A14" s="47" t="s">
        <v>68</v>
      </c>
      <c r="B14" s="48" t="s">
        <v>69</v>
      </c>
      <c r="C14" s="68" t="s">
        <v>7</v>
      </c>
      <c r="D14" s="68">
        <v>5</v>
      </c>
      <c r="E14" s="70"/>
    </row>
    <row r="15" spans="1:13" ht="20.5" customHeight="1" x14ac:dyDescent="0.35">
      <c r="A15" s="39" t="str">
        <f>VLOOKUP($C$5,Sheet2!A1:AO15,10,FALSE)</f>
        <v xml:space="preserve"> </v>
      </c>
      <c r="B15" s="49" t="str">
        <f>VLOOKUP($C$5,Sheet2!A1:AO15,11,FALSE)</f>
        <v>select Major from drop down list above for course options</v>
      </c>
      <c r="C15" s="69" t="str">
        <f>VLOOKUP($C$5,Sheet2!A1:AO15,12,FALSE)</f>
        <v xml:space="preserve"> </v>
      </c>
      <c r="D15" s="69" t="str">
        <f>VLOOKUP($C$5,Sheet2!A1:AO15,13,FALSE)</f>
        <v xml:space="preserve"> </v>
      </c>
      <c r="E15" s="70"/>
    </row>
    <row r="16" spans="1:13" ht="60" customHeight="1" x14ac:dyDescent="0.35">
      <c r="A16" s="42" t="str">
        <f>VLOOKUP($C$5,Sheet2!A1:AO15,14,FALSE)</f>
        <v xml:space="preserve"> </v>
      </c>
      <c r="B16" s="43" t="str">
        <f>VLOOKUP($C$5,Sheet2!A1:AO15,15,FALSE)</f>
        <v>select Major from drop down list above for course options</v>
      </c>
      <c r="C16" s="68" t="str">
        <f>VLOOKUP($C$5,Sheet2!A1:AO15,16,FALSE)</f>
        <v xml:space="preserve"> </v>
      </c>
      <c r="D16" s="68" t="str">
        <f>VLOOKUP($C$5,Sheet2!A1:AO15,17,FALSE)</f>
        <v xml:space="preserve"> </v>
      </c>
      <c r="E16" s="70"/>
    </row>
    <row r="17" spans="1:5" ht="20.149999999999999" customHeight="1" x14ac:dyDescent="0.35">
      <c r="A17" s="50" t="str">
        <f>VLOOKUP($C$6,Sheet4!A1:AG19,6,FALSE)</f>
        <v xml:space="preserve"> </v>
      </c>
      <c r="B17" s="45" t="str">
        <f>VLOOKUP($C$6,Sheet4!A1:AG19,7,FALSE)</f>
        <v>select Sub Major from drop down list above for course options</v>
      </c>
      <c r="C17" s="68" t="str">
        <f>VLOOKUP($C$6,Sheet4!A1:AG19,8,FALSE)</f>
        <v xml:space="preserve"> </v>
      </c>
      <c r="D17" s="68" t="str">
        <f>VLOOKUP($C$6,Sheet4!A1:AG19,9,FALSE)</f>
        <v xml:space="preserve"> </v>
      </c>
      <c r="E17" s="70"/>
    </row>
    <row r="18" spans="1:5" x14ac:dyDescent="0.35">
      <c r="A18" s="51">
        <v>2024</v>
      </c>
      <c r="B18" s="52" t="s">
        <v>12</v>
      </c>
      <c r="C18" s="35"/>
      <c r="D18" s="35"/>
      <c r="E18" s="36"/>
    </row>
    <row r="19" spans="1:5" x14ac:dyDescent="0.35">
      <c r="A19" s="58" t="s">
        <v>80</v>
      </c>
      <c r="B19" s="48" t="s">
        <v>81</v>
      </c>
      <c r="C19" s="68" t="s">
        <v>7</v>
      </c>
      <c r="D19" s="68">
        <v>1</v>
      </c>
      <c r="E19" s="70" t="s">
        <v>75</v>
      </c>
    </row>
    <row r="20" spans="1:5" ht="20.149999999999999" customHeight="1" x14ac:dyDescent="0.35">
      <c r="A20" s="42" t="str">
        <f>VLOOKUP($C$5,Sheet2!A1:AO15,18,FALSE)</f>
        <v xml:space="preserve"> </v>
      </c>
      <c r="B20" s="43" t="str">
        <f>VLOOKUP($C$5,Sheet2!A1:AO15,19,FALSE)</f>
        <v>select Major from drop down list above for course options</v>
      </c>
      <c r="C20" s="68" t="str">
        <f>VLOOKUP($C$5,Sheet2!A1:AO15,20,FALSE)</f>
        <v xml:space="preserve"> </v>
      </c>
      <c r="D20" s="68" t="str">
        <f>VLOOKUP($C$5,Sheet2!A1:AO15,21,FALSE)</f>
        <v xml:space="preserve"> </v>
      </c>
      <c r="E20" s="70"/>
    </row>
    <row r="21" spans="1:5" ht="48" customHeight="1" x14ac:dyDescent="0.35">
      <c r="A21" s="44" t="str">
        <f>VLOOKUP($C$6,Sheet4!A1:AG19,10,FALSE)</f>
        <v xml:space="preserve"> </v>
      </c>
      <c r="B21" s="45" t="str">
        <f>VLOOKUP($C$6,Sheet4!A1:AG19,11,FALSE)</f>
        <v>select Sub Major from drop down list above for course options</v>
      </c>
      <c r="C21" s="68" t="str">
        <f>VLOOKUP($C$6,Sheet4!A1:AG19,12,FALSE)</f>
        <v xml:space="preserve"> </v>
      </c>
      <c r="D21" s="68" t="str">
        <f>VLOOKUP($C$6,Sheet4!A1:AG19,13,FALSE)</f>
        <v xml:space="preserve"> </v>
      </c>
      <c r="E21" s="70"/>
    </row>
    <row r="22" spans="1:5" ht="40" customHeight="1" x14ac:dyDescent="0.35">
      <c r="A22" s="44" t="str">
        <f>VLOOKUP($C$6,Sheet4!A1:AG19,14,FALSE)</f>
        <v xml:space="preserve"> </v>
      </c>
      <c r="B22" s="45" t="str">
        <f>VLOOKUP($C$6,Sheet4!A1:AG19,15,FALSE)</f>
        <v>select Sub Major from drop down list above for course options</v>
      </c>
      <c r="C22" s="68" t="str">
        <f>VLOOKUP($C$6,Sheet4!A1:AG19,16,FALSE)</f>
        <v xml:space="preserve"> </v>
      </c>
      <c r="D22" s="68" t="str">
        <f>VLOOKUP($C$6,Sheet4!A1:AG19,17,FALSE)</f>
        <v xml:space="preserve"> </v>
      </c>
      <c r="E22" s="70"/>
    </row>
    <row r="23" spans="1:5" x14ac:dyDescent="0.35">
      <c r="A23" s="51">
        <v>2024</v>
      </c>
      <c r="B23" s="52" t="s">
        <v>13</v>
      </c>
      <c r="C23" s="74"/>
      <c r="D23" s="74"/>
      <c r="E23" s="75"/>
    </row>
    <row r="24" spans="1:5" ht="31.5" x14ac:dyDescent="0.35">
      <c r="A24" s="55" t="s">
        <v>72</v>
      </c>
      <c r="B24" s="56" t="s">
        <v>396</v>
      </c>
      <c r="C24" s="76" t="s">
        <v>404</v>
      </c>
      <c r="D24" s="76">
        <v>5</v>
      </c>
      <c r="E24" s="70"/>
    </row>
    <row r="25" spans="1:5" x14ac:dyDescent="0.35">
      <c r="A25" s="47" t="s">
        <v>78</v>
      </c>
      <c r="B25" s="48" t="s">
        <v>79</v>
      </c>
      <c r="C25" s="68" t="s">
        <v>7</v>
      </c>
      <c r="D25" s="68">
        <v>5</v>
      </c>
      <c r="E25" s="77"/>
    </row>
    <row r="26" spans="1:5" x14ac:dyDescent="0.35">
      <c r="A26" s="53" t="str">
        <f>VLOOKUP($C$5,Sheet2!A1:AO15,34,FALSE)</f>
        <v xml:space="preserve"> </v>
      </c>
      <c r="B26" s="54" t="str">
        <f>VLOOKUP($C$5,Sheet2!A1:AO15,35,FALSE)</f>
        <v>select Major from drop down list above for course options</v>
      </c>
      <c r="C26" s="68" t="str">
        <f>VLOOKUP($C$5,Sheet2!A1:AO15,36,FALSE)</f>
        <v xml:space="preserve"> </v>
      </c>
      <c r="D26" s="68" t="str">
        <f>VLOOKUP($C$5,Sheet2!A1:AO15,37,FALSE)</f>
        <v xml:space="preserve"> </v>
      </c>
      <c r="E26" s="70"/>
    </row>
    <row r="27" spans="1:5" ht="48" customHeight="1" x14ac:dyDescent="0.35">
      <c r="A27" s="61" t="str">
        <f>VLOOKUP($C$6,Sheet4!A1:AG19,26,FALSE)</f>
        <v xml:space="preserve"> </v>
      </c>
      <c r="B27" s="61" t="str">
        <f>VLOOKUP($C$6,Sheet4!A1:AG19,27,FALSE)</f>
        <v>select Sub Major from drop down list above for course options</v>
      </c>
      <c r="C27" s="69" t="str">
        <f>VLOOKUP($C$6,Sheet4!A1:AG19,28,FALSE)</f>
        <v xml:space="preserve"> </v>
      </c>
      <c r="D27" s="69" t="str">
        <f>VLOOKUP($C$6,Sheet4!A1:AG19,29,FALSE)</f>
        <v xml:space="preserve"> </v>
      </c>
      <c r="E27" s="70"/>
    </row>
    <row r="28" spans="1:5" x14ac:dyDescent="0.35">
      <c r="A28" s="51">
        <v>2025</v>
      </c>
      <c r="B28" s="52" t="s">
        <v>14</v>
      </c>
      <c r="C28" s="35"/>
      <c r="D28" s="35"/>
      <c r="E28" s="36"/>
    </row>
    <row r="29" spans="1:5" x14ac:dyDescent="0.35">
      <c r="A29" s="59" t="s">
        <v>73</v>
      </c>
      <c r="B29" s="60" t="s">
        <v>74</v>
      </c>
      <c r="C29" s="57" t="s">
        <v>72</v>
      </c>
      <c r="D29" s="57">
        <v>2</v>
      </c>
      <c r="E29" s="71"/>
    </row>
    <row r="30" spans="1:5" ht="24" x14ac:dyDescent="0.35">
      <c r="A30" s="47" t="s">
        <v>76</v>
      </c>
      <c r="B30" s="48" t="s">
        <v>77</v>
      </c>
      <c r="C30" s="38" t="s">
        <v>7</v>
      </c>
      <c r="D30" s="38">
        <v>2</v>
      </c>
      <c r="E30" s="72"/>
    </row>
    <row r="31" spans="1:5" x14ac:dyDescent="0.35">
      <c r="A31" s="78" t="s">
        <v>16</v>
      </c>
      <c r="B31" s="79"/>
      <c r="C31" s="79"/>
      <c r="D31" s="79"/>
      <c r="E31" s="80"/>
    </row>
    <row r="32" spans="1:5" x14ac:dyDescent="0.35">
      <c r="A32" s="51">
        <v>2025</v>
      </c>
      <c r="B32" s="52" t="s">
        <v>15</v>
      </c>
      <c r="C32" s="35"/>
      <c r="D32" s="35"/>
      <c r="E32" s="36"/>
    </row>
    <row r="33" spans="1:5" ht="20.149999999999999" customHeight="1" x14ac:dyDescent="0.35">
      <c r="A33" s="42" t="str">
        <f>VLOOKUP($C$5,Sheet2!A1:AO15,22,FALSE)</f>
        <v xml:space="preserve"> </v>
      </c>
      <c r="B33" s="43" t="str">
        <f>VLOOKUP($C$5,Sheet2!A1:AO15,23,FALSE)</f>
        <v>select Major from drop down list above for course options</v>
      </c>
      <c r="C33" s="41" t="str">
        <f>VLOOKUP($C$5,Sheet2!A1:AO15,24,FALSE)</f>
        <v xml:space="preserve"> </v>
      </c>
      <c r="D33" s="41" t="str">
        <f>VLOOKUP($C$5,Sheet2!A1:AO15,25,FALSE)</f>
        <v xml:space="preserve"> </v>
      </c>
      <c r="E33" s="71"/>
    </row>
    <row r="34" spans="1:5" ht="40" customHeight="1" x14ac:dyDescent="0.35">
      <c r="A34" s="42" t="str">
        <f>VLOOKUP($C$5,Sheet2!A1:AO15,26,FALSE)</f>
        <v xml:space="preserve"> </v>
      </c>
      <c r="B34" s="43" t="str">
        <f>VLOOKUP($C$5,Sheet2!A1:AO15,27,FALSE)</f>
        <v>select Major from drop down list above for course options</v>
      </c>
      <c r="C34" s="62" t="str">
        <f>VLOOKUP($C$5,Sheet2!A1:AO15,28,FALSE)</f>
        <v xml:space="preserve"> </v>
      </c>
      <c r="D34" s="62" t="str">
        <f>VLOOKUP($C$5,Sheet2!A1:AO15,29,FALSE)</f>
        <v xml:space="preserve"> </v>
      </c>
      <c r="E34" s="73"/>
    </row>
    <row r="35" spans="1:5" ht="20.149999999999999" customHeight="1" x14ac:dyDescent="0.35">
      <c r="A35" s="44" t="str">
        <f>VLOOKUP($C$6,Sheet4!A1:AG19,18,FALSE)</f>
        <v xml:space="preserve"> </v>
      </c>
      <c r="B35" s="45" t="str">
        <f>VLOOKUP($C$6,Sheet4!A1:AG19,19,FALSE)</f>
        <v>select Sub Major from drop down list above for course options</v>
      </c>
      <c r="C35" s="62" t="str">
        <f>VLOOKUP($C$6,Sheet4!A1:AG19,20,FALSE)</f>
        <v xml:space="preserve"> </v>
      </c>
      <c r="D35" s="62" t="str">
        <f>VLOOKUP($C$6,Sheet4!A1:AG19,21,FALSE)</f>
        <v xml:space="preserve"> </v>
      </c>
      <c r="E35" s="73"/>
    </row>
    <row r="36" spans="1:5" ht="60" customHeight="1" x14ac:dyDescent="0.35">
      <c r="A36" s="63" t="str">
        <f>VLOOKUP($C$6,Sheet4!A1:AG19,22,FALSE)</f>
        <v xml:space="preserve"> </v>
      </c>
      <c r="B36" s="45" t="str">
        <f>VLOOKUP($C$6,Sheet4!A1:AG19,23,FALSE)</f>
        <v>select Sub Major from drop down list above for course options</v>
      </c>
      <c r="C36" s="62" t="str">
        <f>VLOOKUP($C$6,Sheet4!A1:AG19,24,FALSE)</f>
        <v xml:space="preserve"> </v>
      </c>
      <c r="D36" s="62" t="str">
        <f>VLOOKUP($C$6,Sheet4!A1:AG19,25,FALSE)</f>
        <v xml:space="preserve"> </v>
      </c>
      <c r="E36" s="73"/>
    </row>
  </sheetData>
  <mergeCells count="4">
    <mergeCell ref="A31:E31"/>
    <mergeCell ref="C6:E6"/>
    <mergeCell ref="C5:E5"/>
    <mergeCell ref="A1:E1"/>
  </mergeCells>
  <pageMargins left="0.23622047244094491" right="0.23622047244094491" top="0.19685039370078741"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E1F7F67-7BB0-4505-AD1A-41AC0CC17597}">
          <x14:formula1>
            <xm:f>Sheet2!$A:$A</xm:f>
          </x14:formula1>
          <xm:sqref>C5</xm:sqref>
        </x14:dataValidation>
        <x14:dataValidation type="list" allowBlank="1" showInputMessage="1" showErrorMessage="1" xr:uid="{8A0043AB-302A-4DAB-B4B4-D4D72B868869}">
          <x14:formula1>
            <xm:f>Sheet4!$A:$A</xm:f>
          </x14:formula1>
          <xm:sqref>C6</xm:sqref>
        </x14:dataValidation>
        <x14:dataValidation type="list" allowBlank="1" showInputMessage="1" showErrorMessage="1" xr:uid="{CD2128B1-D87A-4B04-8A96-60FC5A308EEA}">
          <x14:formula1>
            <xm:f>Sheet3!$A$1:$A$1</xm:f>
          </x14:formula1>
          <xm:sqref>A31:E31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AO16"/>
  <sheetViews>
    <sheetView zoomScale="75" zoomScaleNormal="75" workbookViewId="0">
      <selection activeCell="O4" sqref="O4"/>
    </sheetView>
  </sheetViews>
  <sheetFormatPr defaultRowHeight="14.5" x14ac:dyDescent="0.35"/>
  <cols>
    <col min="1" max="1" width="25.54296875" bestFit="1" customWidth="1"/>
    <col min="2" max="2" width="8.81640625" bestFit="1" customWidth="1"/>
    <col min="3" max="3" width="22.81640625" customWidth="1"/>
    <col min="19" max="19" width="12.453125" customWidth="1"/>
  </cols>
  <sheetData>
    <row r="1" spans="1:41" ht="15" thickBot="1" x14ac:dyDescent="0.4">
      <c r="A1" t="s">
        <v>114</v>
      </c>
      <c r="B1" t="s">
        <v>17</v>
      </c>
      <c r="C1" t="s">
        <v>21</v>
      </c>
      <c r="D1" t="s">
        <v>17</v>
      </c>
      <c r="E1" t="s">
        <v>17</v>
      </c>
      <c r="F1" t="s">
        <v>17</v>
      </c>
      <c r="G1" t="s">
        <v>21</v>
      </c>
      <c r="H1" t="s">
        <v>17</v>
      </c>
      <c r="I1" t="s">
        <v>17</v>
      </c>
      <c r="J1" t="s">
        <v>17</v>
      </c>
      <c r="K1" t="s">
        <v>21</v>
      </c>
      <c r="L1" t="s">
        <v>17</v>
      </c>
      <c r="M1" t="s">
        <v>17</v>
      </c>
      <c r="N1" t="s">
        <v>17</v>
      </c>
      <c r="O1" t="s">
        <v>21</v>
      </c>
      <c r="P1" t="s">
        <v>17</v>
      </c>
      <c r="Q1" t="s">
        <v>17</v>
      </c>
      <c r="R1" t="s">
        <v>17</v>
      </c>
      <c r="S1" t="s">
        <v>21</v>
      </c>
      <c r="T1" t="s">
        <v>17</v>
      </c>
      <c r="U1" t="s">
        <v>17</v>
      </c>
      <c r="V1" t="s">
        <v>17</v>
      </c>
      <c r="W1" t="s">
        <v>21</v>
      </c>
      <c r="X1" t="s">
        <v>17</v>
      </c>
      <c r="Y1" t="s">
        <v>17</v>
      </c>
      <c r="Z1" t="s">
        <v>17</v>
      </c>
      <c r="AA1" t="s">
        <v>21</v>
      </c>
      <c r="AB1" t="s">
        <v>17</v>
      </c>
      <c r="AC1" t="s">
        <v>17</v>
      </c>
      <c r="AD1" t="s">
        <v>17</v>
      </c>
      <c r="AE1" t="s">
        <v>21</v>
      </c>
      <c r="AF1" t="s">
        <v>17</v>
      </c>
      <c r="AG1" t="s">
        <v>17</v>
      </c>
      <c r="AH1" t="s">
        <v>17</v>
      </c>
      <c r="AI1" t="s">
        <v>21</v>
      </c>
      <c r="AJ1" t="s">
        <v>17</v>
      </c>
      <c r="AK1" t="s">
        <v>17</v>
      </c>
      <c r="AL1" t="s">
        <v>17</v>
      </c>
      <c r="AM1" t="s">
        <v>21</v>
      </c>
      <c r="AN1" t="s">
        <v>17</v>
      </c>
      <c r="AO1" t="s">
        <v>17</v>
      </c>
    </row>
    <row r="2" spans="1:41" ht="156.5" thickBot="1" x14ac:dyDescent="0.4">
      <c r="A2" s="6" t="s">
        <v>22</v>
      </c>
      <c r="B2" s="3" t="s">
        <v>51</v>
      </c>
      <c r="C2" s="4" t="s">
        <v>52</v>
      </c>
      <c r="D2" s="5" t="s">
        <v>7</v>
      </c>
      <c r="E2" s="5">
        <v>2</v>
      </c>
      <c r="F2" s="3" t="s">
        <v>53</v>
      </c>
      <c r="G2" s="4" t="s">
        <v>54</v>
      </c>
      <c r="H2" s="20" t="s">
        <v>7</v>
      </c>
      <c r="I2" s="21">
        <v>2</v>
      </c>
      <c r="J2" s="3" t="s">
        <v>56</v>
      </c>
      <c r="K2" s="13" t="s">
        <v>57</v>
      </c>
      <c r="L2" s="5" t="s">
        <v>7</v>
      </c>
      <c r="M2" s="5">
        <v>5</v>
      </c>
      <c r="N2" s="3" t="s">
        <v>58</v>
      </c>
      <c r="O2" s="3" t="s">
        <v>374</v>
      </c>
      <c r="P2" s="5" t="s">
        <v>7</v>
      </c>
      <c r="Q2" s="5">
        <v>5</v>
      </c>
      <c r="R2" s="3" t="s">
        <v>55</v>
      </c>
      <c r="S2" s="3" t="s">
        <v>59</v>
      </c>
      <c r="T2" s="5" t="s">
        <v>7</v>
      </c>
      <c r="U2" s="5">
        <v>1</v>
      </c>
      <c r="V2" s="3" t="s">
        <v>60</v>
      </c>
      <c r="W2" s="3" t="s">
        <v>61</v>
      </c>
      <c r="X2" s="5" t="s">
        <v>7</v>
      </c>
      <c r="Y2" s="5">
        <v>5</v>
      </c>
      <c r="Z2" s="3" t="s">
        <v>62</v>
      </c>
      <c r="AA2" s="3" t="s">
        <v>468</v>
      </c>
      <c r="AB2" s="15" t="s">
        <v>63</v>
      </c>
      <c r="AC2" s="5">
        <v>5</v>
      </c>
      <c r="AD2" s="3" t="s">
        <v>469</v>
      </c>
      <c r="AE2" s="13" t="s">
        <v>470</v>
      </c>
      <c r="AF2" s="19" t="s">
        <v>471</v>
      </c>
      <c r="AG2" s="21">
        <v>2</v>
      </c>
      <c r="AH2" s="17" t="s">
        <v>64</v>
      </c>
      <c r="AI2" s="18" t="s">
        <v>65</v>
      </c>
      <c r="AJ2" s="20" t="s">
        <v>7</v>
      </c>
      <c r="AK2" s="21">
        <v>5</v>
      </c>
      <c r="AL2" s="17" t="s">
        <v>66</v>
      </c>
      <c r="AM2" s="22" t="s">
        <v>67</v>
      </c>
      <c r="AN2" s="21" t="s">
        <v>64</v>
      </c>
      <c r="AO2" s="15">
        <v>2</v>
      </c>
    </row>
    <row r="3" spans="1:41" ht="108.5" thickBot="1" x14ac:dyDescent="0.4">
      <c r="A3" s="6" t="s">
        <v>23</v>
      </c>
      <c r="B3" s="3" t="s">
        <v>97</v>
      </c>
      <c r="C3" s="4" t="s">
        <v>98</v>
      </c>
      <c r="D3" s="5" t="s">
        <v>7</v>
      </c>
      <c r="E3" s="5">
        <v>2</v>
      </c>
      <c r="F3" s="3" t="s">
        <v>99</v>
      </c>
      <c r="G3" s="4" t="s">
        <v>474</v>
      </c>
      <c r="H3" s="20" t="s">
        <v>7</v>
      </c>
      <c r="I3" s="21">
        <v>2</v>
      </c>
      <c r="J3" s="3" t="s">
        <v>91</v>
      </c>
      <c r="K3" s="13" t="s">
        <v>100</v>
      </c>
      <c r="L3" s="5" t="s">
        <v>7</v>
      </c>
      <c r="M3" s="21">
        <v>5</v>
      </c>
      <c r="N3" s="3" t="s">
        <v>101</v>
      </c>
      <c r="O3" s="3" t="s">
        <v>102</v>
      </c>
      <c r="P3" s="5" t="s">
        <v>7</v>
      </c>
      <c r="Q3" s="21">
        <v>5</v>
      </c>
      <c r="R3" s="3" t="s">
        <v>103</v>
      </c>
      <c r="S3" s="3" t="s">
        <v>104</v>
      </c>
      <c r="T3" s="5" t="s">
        <v>105</v>
      </c>
      <c r="U3" s="21">
        <v>2</v>
      </c>
      <c r="V3" s="3" t="s">
        <v>106</v>
      </c>
      <c r="W3" s="3" t="s">
        <v>107</v>
      </c>
      <c r="X3" s="5" t="s">
        <v>103</v>
      </c>
      <c r="Y3" s="21">
        <v>5</v>
      </c>
      <c r="Z3" s="3" t="s">
        <v>108</v>
      </c>
      <c r="AA3" s="3" t="s">
        <v>109</v>
      </c>
      <c r="AB3" s="5" t="s">
        <v>110</v>
      </c>
      <c r="AC3" s="5">
        <v>5</v>
      </c>
      <c r="AD3" s="3" t="s">
        <v>111</v>
      </c>
      <c r="AE3" s="13" t="s">
        <v>112</v>
      </c>
      <c r="AF3" s="5" t="s">
        <v>105</v>
      </c>
      <c r="AG3" s="21">
        <v>2</v>
      </c>
      <c r="AH3" s="17" t="s">
        <v>64</v>
      </c>
      <c r="AI3" s="18" t="s">
        <v>65</v>
      </c>
      <c r="AJ3" s="20" t="s">
        <v>7</v>
      </c>
      <c r="AK3" s="21">
        <v>5</v>
      </c>
      <c r="AL3" s="17" t="s">
        <v>66</v>
      </c>
      <c r="AM3" s="22" t="s">
        <v>67</v>
      </c>
      <c r="AN3" s="21" t="s">
        <v>64</v>
      </c>
      <c r="AO3" s="15">
        <v>2</v>
      </c>
    </row>
    <row r="4" spans="1:41" ht="168.5" thickBot="1" x14ac:dyDescent="0.4">
      <c r="A4" s="6" t="s">
        <v>139</v>
      </c>
      <c r="B4" s="3" t="s">
        <v>121</v>
      </c>
      <c r="C4" s="4" t="s">
        <v>122</v>
      </c>
      <c r="D4" s="5" t="s">
        <v>7</v>
      </c>
      <c r="E4" s="5">
        <v>2</v>
      </c>
      <c r="F4" s="3" t="s">
        <v>123</v>
      </c>
      <c r="G4" s="4" t="s">
        <v>124</v>
      </c>
      <c r="H4" s="20" t="s">
        <v>7</v>
      </c>
      <c r="I4" s="21">
        <v>2</v>
      </c>
      <c r="J4" s="3" t="s">
        <v>125</v>
      </c>
      <c r="K4" s="13" t="s">
        <v>126</v>
      </c>
      <c r="L4" s="5" t="s">
        <v>121</v>
      </c>
      <c r="M4" s="21">
        <v>5</v>
      </c>
      <c r="N4" s="3" t="s">
        <v>127</v>
      </c>
      <c r="O4" s="3" t="s">
        <v>472</v>
      </c>
      <c r="P4" s="5" t="s">
        <v>123</v>
      </c>
      <c r="Q4" s="21">
        <v>5</v>
      </c>
      <c r="R4" s="3" t="s">
        <v>128</v>
      </c>
      <c r="S4" s="3" t="s">
        <v>129</v>
      </c>
      <c r="T4" s="5" t="s">
        <v>123</v>
      </c>
      <c r="U4" s="21">
        <v>2</v>
      </c>
      <c r="V4" s="3" t="s">
        <v>405</v>
      </c>
      <c r="W4" s="3" t="s">
        <v>406</v>
      </c>
      <c r="X4" s="5" t="s">
        <v>7</v>
      </c>
      <c r="Y4" s="21">
        <v>5</v>
      </c>
      <c r="Z4" s="3" t="s">
        <v>130</v>
      </c>
      <c r="AA4" s="3" t="s">
        <v>131</v>
      </c>
      <c r="AB4" s="5" t="s">
        <v>407</v>
      </c>
      <c r="AC4" s="5">
        <v>5</v>
      </c>
      <c r="AD4" s="3" t="s">
        <v>132</v>
      </c>
      <c r="AE4" s="13" t="s">
        <v>133</v>
      </c>
      <c r="AF4" s="5" t="s">
        <v>7</v>
      </c>
      <c r="AG4" s="21">
        <v>2</v>
      </c>
      <c r="AH4" s="17" t="s">
        <v>94</v>
      </c>
      <c r="AI4" s="18" t="s">
        <v>136</v>
      </c>
      <c r="AJ4" s="20" t="s">
        <v>7</v>
      </c>
      <c r="AK4" s="21">
        <v>5</v>
      </c>
      <c r="AL4" s="17" t="s">
        <v>134</v>
      </c>
      <c r="AM4" s="18" t="s">
        <v>135</v>
      </c>
      <c r="AN4" s="21" t="s">
        <v>94</v>
      </c>
      <c r="AO4" s="16">
        <v>2</v>
      </c>
    </row>
    <row r="5" spans="1:41" ht="72.5" thickBot="1" x14ac:dyDescent="0.4">
      <c r="A5" s="6" t="s">
        <v>24</v>
      </c>
      <c r="B5" s="3" t="s">
        <v>151</v>
      </c>
      <c r="C5" s="4" t="s">
        <v>152</v>
      </c>
      <c r="D5" s="5" t="s">
        <v>7</v>
      </c>
      <c r="E5" s="5">
        <v>2</v>
      </c>
      <c r="F5" s="3" t="s">
        <v>427</v>
      </c>
      <c r="G5" s="4" t="s">
        <v>431</v>
      </c>
      <c r="H5" s="20" t="s">
        <v>7</v>
      </c>
      <c r="I5" s="21">
        <v>2</v>
      </c>
      <c r="J5" s="3" t="s">
        <v>154</v>
      </c>
      <c r="K5" s="13" t="s">
        <v>155</v>
      </c>
      <c r="L5" s="5" t="s">
        <v>151</v>
      </c>
      <c r="M5" s="21">
        <v>4</v>
      </c>
      <c r="N5" s="3" t="s">
        <v>156</v>
      </c>
      <c r="O5" s="3" t="s">
        <v>408</v>
      </c>
      <c r="P5" s="5" t="s">
        <v>7</v>
      </c>
      <c r="Q5" s="21">
        <v>5</v>
      </c>
      <c r="R5" s="3" t="s">
        <v>153</v>
      </c>
      <c r="S5" s="4" t="s">
        <v>432</v>
      </c>
      <c r="T5" s="20" t="s">
        <v>151</v>
      </c>
      <c r="U5" s="21">
        <v>3</v>
      </c>
      <c r="V5" s="3" t="s">
        <v>427</v>
      </c>
      <c r="W5" s="3" t="s">
        <v>464</v>
      </c>
      <c r="X5" s="5" t="s">
        <v>7</v>
      </c>
      <c r="Y5" s="21">
        <v>5</v>
      </c>
      <c r="Z5" s="3" t="s">
        <v>157</v>
      </c>
      <c r="AA5" s="3" t="s">
        <v>158</v>
      </c>
      <c r="AB5" s="5" t="s">
        <v>7</v>
      </c>
      <c r="AC5" s="5">
        <v>5</v>
      </c>
      <c r="AD5" s="3" t="s">
        <v>113</v>
      </c>
      <c r="AE5" s="13" t="s">
        <v>159</v>
      </c>
      <c r="AF5" s="5" t="s">
        <v>154</v>
      </c>
      <c r="AG5" s="21">
        <v>2</v>
      </c>
      <c r="AH5" s="17" t="s">
        <v>160</v>
      </c>
      <c r="AI5" s="18" t="s">
        <v>161</v>
      </c>
      <c r="AJ5" s="20" t="s">
        <v>7</v>
      </c>
      <c r="AK5" s="21">
        <v>5</v>
      </c>
      <c r="AL5" s="17" t="s">
        <v>162</v>
      </c>
      <c r="AM5" s="22" t="s">
        <v>163</v>
      </c>
      <c r="AN5" s="21" t="s">
        <v>160</v>
      </c>
      <c r="AO5" s="16">
        <v>2</v>
      </c>
    </row>
    <row r="6" spans="1:41" ht="240.5" thickBot="1" x14ac:dyDescent="0.4">
      <c r="A6" s="6" t="s">
        <v>25</v>
      </c>
      <c r="B6" s="3" t="s">
        <v>183</v>
      </c>
      <c r="C6" s="4" t="s">
        <v>184</v>
      </c>
      <c r="D6" s="5" t="s">
        <v>7</v>
      </c>
      <c r="E6" s="5">
        <v>2</v>
      </c>
      <c r="F6" s="3" t="s">
        <v>185</v>
      </c>
      <c r="G6" s="4" t="s">
        <v>186</v>
      </c>
      <c r="H6" s="20" t="s">
        <v>7</v>
      </c>
      <c r="I6" s="21">
        <v>2</v>
      </c>
      <c r="J6" s="3" t="s">
        <v>187</v>
      </c>
      <c r="K6" s="13" t="s">
        <v>188</v>
      </c>
      <c r="L6" s="5" t="s">
        <v>7</v>
      </c>
      <c r="M6" s="21">
        <v>5</v>
      </c>
      <c r="N6" s="3" t="s">
        <v>169</v>
      </c>
      <c r="O6" s="3" t="s">
        <v>439</v>
      </c>
      <c r="P6" s="5" t="s">
        <v>7</v>
      </c>
      <c r="Q6" s="21">
        <v>5</v>
      </c>
      <c r="R6" s="3" t="s">
        <v>189</v>
      </c>
      <c r="S6" s="3" t="s">
        <v>190</v>
      </c>
      <c r="T6" s="5" t="s">
        <v>191</v>
      </c>
      <c r="U6" s="21">
        <v>2</v>
      </c>
      <c r="V6" s="3" t="s">
        <v>192</v>
      </c>
      <c r="W6" s="3" t="s">
        <v>193</v>
      </c>
      <c r="X6" s="5" t="s">
        <v>7</v>
      </c>
      <c r="Y6" s="21">
        <v>5</v>
      </c>
      <c r="Z6" s="3" t="s">
        <v>194</v>
      </c>
      <c r="AA6" s="3" t="s">
        <v>195</v>
      </c>
      <c r="AB6" s="5" t="s">
        <v>191</v>
      </c>
      <c r="AC6" s="5">
        <v>5</v>
      </c>
      <c r="AD6" s="3" t="s">
        <v>196</v>
      </c>
      <c r="AE6" s="13" t="s">
        <v>197</v>
      </c>
      <c r="AF6" s="5" t="s">
        <v>410</v>
      </c>
      <c r="AG6" s="21">
        <v>2</v>
      </c>
      <c r="AH6" s="17" t="s">
        <v>198</v>
      </c>
      <c r="AI6" s="18" t="s">
        <v>199</v>
      </c>
      <c r="AJ6" s="20" t="s">
        <v>7</v>
      </c>
      <c r="AK6" s="21">
        <v>5</v>
      </c>
      <c r="AL6" s="17" t="s">
        <v>200</v>
      </c>
      <c r="AM6" s="22" t="s">
        <v>201</v>
      </c>
      <c r="AN6" s="21" t="s">
        <v>198</v>
      </c>
      <c r="AO6" s="16">
        <v>2</v>
      </c>
    </row>
    <row r="7" spans="1:41" ht="120.5" thickBot="1" x14ac:dyDescent="0.4">
      <c r="A7" s="6" t="s">
        <v>26</v>
      </c>
      <c r="B7" s="3" t="s">
        <v>210</v>
      </c>
      <c r="C7" s="4" t="s">
        <v>211</v>
      </c>
      <c r="D7" s="5" t="s">
        <v>7</v>
      </c>
      <c r="E7" s="5">
        <v>2</v>
      </c>
      <c r="F7" s="3" t="s">
        <v>212</v>
      </c>
      <c r="G7" s="4" t="s">
        <v>213</v>
      </c>
      <c r="H7" s="20" t="s">
        <v>7</v>
      </c>
      <c r="I7" s="21">
        <v>2</v>
      </c>
      <c r="J7" s="3" t="s">
        <v>214</v>
      </c>
      <c r="K7" s="13" t="s">
        <v>215</v>
      </c>
      <c r="L7" s="5" t="s">
        <v>210</v>
      </c>
      <c r="M7" s="21">
        <v>5</v>
      </c>
      <c r="N7" s="3" t="s">
        <v>216</v>
      </c>
      <c r="O7" s="3" t="s">
        <v>217</v>
      </c>
      <c r="P7" s="5" t="s">
        <v>7</v>
      </c>
      <c r="Q7" s="21">
        <v>5</v>
      </c>
      <c r="R7" s="3" t="s">
        <v>397</v>
      </c>
      <c r="S7" s="3" t="s">
        <v>218</v>
      </c>
      <c r="T7" s="5" t="s">
        <v>216</v>
      </c>
      <c r="U7" s="21">
        <v>2</v>
      </c>
      <c r="V7" s="3" t="s">
        <v>219</v>
      </c>
      <c r="W7" s="3" t="s">
        <v>220</v>
      </c>
      <c r="X7" s="5" t="s">
        <v>212</v>
      </c>
      <c r="Y7" s="21">
        <v>5</v>
      </c>
      <c r="Z7" s="3" t="s">
        <v>221</v>
      </c>
      <c r="AA7" s="3" t="s">
        <v>222</v>
      </c>
      <c r="AB7" s="5" t="s">
        <v>7</v>
      </c>
      <c r="AC7" s="5">
        <v>5</v>
      </c>
      <c r="AD7" s="3" t="s">
        <v>223</v>
      </c>
      <c r="AE7" s="13" t="s">
        <v>398</v>
      </c>
      <c r="AF7" s="5" t="s">
        <v>7</v>
      </c>
      <c r="AG7" s="66" t="s">
        <v>399</v>
      </c>
      <c r="AH7" s="17" t="s">
        <v>94</v>
      </c>
      <c r="AI7" s="18" t="s">
        <v>136</v>
      </c>
      <c r="AJ7" s="20" t="s">
        <v>7</v>
      </c>
      <c r="AK7" s="21">
        <v>5</v>
      </c>
      <c r="AL7" s="17" t="s">
        <v>134</v>
      </c>
      <c r="AM7" s="22" t="s">
        <v>224</v>
      </c>
      <c r="AN7" s="21" t="s">
        <v>94</v>
      </c>
      <c r="AO7" s="16">
        <v>2</v>
      </c>
    </row>
    <row r="8" spans="1:41" ht="96.5" thickBot="1" x14ac:dyDescent="0.4">
      <c r="A8" s="6" t="s">
        <v>27</v>
      </c>
      <c r="B8" s="3" t="s">
        <v>231</v>
      </c>
      <c r="C8" s="4" t="s">
        <v>232</v>
      </c>
      <c r="D8" s="5" t="s">
        <v>7</v>
      </c>
      <c r="E8" s="5">
        <v>2</v>
      </c>
      <c r="F8" s="3" t="s">
        <v>233</v>
      </c>
      <c r="G8" s="4" t="s">
        <v>234</v>
      </c>
      <c r="H8" s="20" t="s">
        <v>7</v>
      </c>
      <c r="I8" s="21">
        <v>2</v>
      </c>
      <c r="J8" s="3" t="s">
        <v>235</v>
      </c>
      <c r="K8" s="13" t="s">
        <v>236</v>
      </c>
      <c r="L8" s="5" t="s">
        <v>7</v>
      </c>
      <c r="M8" s="21">
        <v>5</v>
      </c>
      <c r="N8" s="3" t="s">
        <v>237</v>
      </c>
      <c r="O8" s="3" t="s">
        <v>238</v>
      </c>
      <c r="P8" s="5" t="s">
        <v>413</v>
      </c>
      <c r="Q8" s="21">
        <v>5</v>
      </c>
      <c r="R8" s="3" t="s">
        <v>96</v>
      </c>
      <c r="S8" s="3" t="s">
        <v>239</v>
      </c>
      <c r="T8" s="5" t="s">
        <v>7</v>
      </c>
      <c r="U8" s="21">
        <v>2</v>
      </c>
      <c r="V8" s="3" t="s">
        <v>240</v>
      </c>
      <c r="W8" s="3" t="s">
        <v>241</v>
      </c>
      <c r="X8" s="5" t="s">
        <v>414</v>
      </c>
      <c r="Y8" s="21">
        <v>5</v>
      </c>
      <c r="Z8" s="3" t="s">
        <v>242</v>
      </c>
      <c r="AA8" s="3" t="s">
        <v>243</v>
      </c>
      <c r="AB8" s="5" t="s">
        <v>7</v>
      </c>
      <c r="AC8" s="5">
        <v>5</v>
      </c>
      <c r="AD8" s="3" t="s">
        <v>244</v>
      </c>
      <c r="AE8" s="13" t="s">
        <v>245</v>
      </c>
      <c r="AF8" s="5" t="s">
        <v>413</v>
      </c>
      <c r="AG8" s="21">
        <v>2</v>
      </c>
      <c r="AH8" s="17" t="s">
        <v>246</v>
      </c>
      <c r="AI8" s="18" t="s">
        <v>247</v>
      </c>
      <c r="AJ8" s="20" t="s">
        <v>7</v>
      </c>
      <c r="AK8" s="21">
        <v>5</v>
      </c>
      <c r="AL8" s="17" t="s">
        <v>248</v>
      </c>
      <c r="AM8" s="22" t="s">
        <v>249</v>
      </c>
      <c r="AN8" s="21" t="s">
        <v>246</v>
      </c>
      <c r="AO8" s="16">
        <v>2</v>
      </c>
    </row>
    <row r="9" spans="1:41" ht="108.5" thickBot="1" x14ac:dyDescent="0.4">
      <c r="A9" s="6" t="s">
        <v>18</v>
      </c>
      <c r="B9" s="3" t="s">
        <v>258</v>
      </c>
      <c r="C9" s="4" t="s">
        <v>259</v>
      </c>
      <c r="D9" s="5" t="s">
        <v>7</v>
      </c>
      <c r="E9" s="5">
        <v>2</v>
      </c>
      <c r="F9" s="3" t="s">
        <v>263</v>
      </c>
      <c r="G9" s="13" t="s">
        <v>263</v>
      </c>
      <c r="H9" s="5" t="s">
        <v>7</v>
      </c>
      <c r="I9" s="21" t="s">
        <v>263</v>
      </c>
      <c r="J9" s="3" t="s">
        <v>260</v>
      </c>
      <c r="K9" s="4" t="s">
        <v>261</v>
      </c>
      <c r="L9" s="20" t="s">
        <v>258</v>
      </c>
      <c r="M9" s="21">
        <v>5</v>
      </c>
      <c r="N9" s="3" t="s">
        <v>262</v>
      </c>
      <c r="O9" s="13" t="s">
        <v>424</v>
      </c>
      <c r="P9" s="5" t="s">
        <v>7</v>
      </c>
      <c r="Q9" s="21">
        <v>7</v>
      </c>
      <c r="R9" s="3" t="s">
        <v>264</v>
      </c>
      <c r="S9" s="3" t="s">
        <v>265</v>
      </c>
      <c r="T9" s="5" t="s">
        <v>260</v>
      </c>
      <c r="U9" s="21">
        <v>2</v>
      </c>
      <c r="V9" s="3" t="s">
        <v>266</v>
      </c>
      <c r="W9" s="3" t="s">
        <v>267</v>
      </c>
      <c r="X9" s="5" t="s">
        <v>264</v>
      </c>
      <c r="Y9" s="21">
        <v>5</v>
      </c>
      <c r="Z9" s="3" t="s">
        <v>268</v>
      </c>
      <c r="AA9" s="3" t="s">
        <v>269</v>
      </c>
      <c r="AB9" s="5" t="s">
        <v>266</v>
      </c>
      <c r="AC9" s="5">
        <v>7</v>
      </c>
      <c r="AD9" s="3" t="s">
        <v>263</v>
      </c>
      <c r="AE9" s="13" t="s">
        <v>263</v>
      </c>
      <c r="AF9" s="5" t="s">
        <v>7</v>
      </c>
      <c r="AG9" s="21" t="s">
        <v>263</v>
      </c>
      <c r="AH9" s="17" t="s">
        <v>433</v>
      </c>
      <c r="AI9" s="18" t="s">
        <v>435</v>
      </c>
      <c r="AJ9" s="20" t="s">
        <v>7</v>
      </c>
      <c r="AK9" s="21">
        <v>5</v>
      </c>
      <c r="AL9" s="17" t="s">
        <v>436</v>
      </c>
      <c r="AM9" s="22" t="s">
        <v>437</v>
      </c>
      <c r="AN9" s="21" t="s">
        <v>263</v>
      </c>
      <c r="AO9" s="16">
        <v>2</v>
      </c>
    </row>
    <row r="10" spans="1:41" ht="108.5" thickBot="1" x14ac:dyDescent="0.4">
      <c r="A10" s="6" t="s">
        <v>19</v>
      </c>
      <c r="B10" s="3" t="s">
        <v>275</v>
      </c>
      <c r="C10" s="4" t="s">
        <v>276</v>
      </c>
      <c r="D10" s="5" t="s">
        <v>7</v>
      </c>
      <c r="E10" s="5">
        <v>2</v>
      </c>
      <c r="F10" s="3" t="s">
        <v>263</v>
      </c>
      <c r="G10" s="13" t="s">
        <v>263</v>
      </c>
      <c r="H10" s="5" t="s">
        <v>7</v>
      </c>
      <c r="I10" s="21" t="s">
        <v>263</v>
      </c>
      <c r="J10" s="3" t="s">
        <v>277</v>
      </c>
      <c r="K10" s="4" t="s">
        <v>278</v>
      </c>
      <c r="L10" s="20" t="s">
        <v>275</v>
      </c>
      <c r="M10" s="21">
        <v>5</v>
      </c>
      <c r="N10" s="3" t="s">
        <v>262</v>
      </c>
      <c r="O10" s="13" t="s">
        <v>424</v>
      </c>
      <c r="P10" s="5" t="s">
        <v>7</v>
      </c>
      <c r="Q10" s="21">
        <v>7</v>
      </c>
      <c r="R10" s="3" t="s">
        <v>279</v>
      </c>
      <c r="S10" s="3" t="s">
        <v>280</v>
      </c>
      <c r="T10" s="5" t="s">
        <v>277</v>
      </c>
      <c r="U10" s="21">
        <v>2</v>
      </c>
      <c r="V10" s="3" t="s">
        <v>281</v>
      </c>
      <c r="W10" s="3" t="s">
        <v>282</v>
      </c>
      <c r="X10" s="5" t="s">
        <v>279</v>
      </c>
      <c r="Y10" s="21">
        <v>5</v>
      </c>
      <c r="Z10" s="3" t="s">
        <v>268</v>
      </c>
      <c r="AA10" s="3" t="s">
        <v>269</v>
      </c>
      <c r="AB10" s="5" t="s">
        <v>266</v>
      </c>
      <c r="AC10" s="5">
        <v>7</v>
      </c>
      <c r="AD10" s="3" t="s">
        <v>263</v>
      </c>
      <c r="AE10" s="13" t="s">
        <v>263</v>
      </c>
      <c r="AF10" s="5" t="s">
        <v>7</v>
      </c>
      <c r="AG10" s="21" t="s">
        <v>263</v>
      </c>
      <c r="AH10" s="17" t="s">
        <v>433</v>
      </c>
      <c r="AI10" s="18" t="s">
        <v>434</v>
      </c>
      <c r="AJ10" s="20" t="s">
        <v>7</v>
      </c>
      <c r="AK10" s="21">
        <v>5</v>
      </c>
      <c r="AL10" s="17" t="s">
        <v>436</v>
      </c>
      <c r="AM10" s="22" t="s">
        <v>437</v>
      </c>
      <c r="AN10" s="21" t="s">
        <v>263</v>
      </c>
      <c r="AO10" s="16">
        <v>2</v>
      </c>
    </row>
    <row r="11" spans="1:41" ht="108.5" thickBot="1" x14ac:dyDescent="0.4">
      <c r="A11" s="6" t="s">
        <v>20</v>
      </c>
      <c r="B11" s="3" t="s">
        <v>287</v>
      </c>
      <c r="C11" s="4" t="s">
        <v>288</v>
      </c>
      <c r="D11" s="5" t="s">
        <v>7</v>
      </c>
      <c r="E11" s="5">
        <v>2</v>
      </c>
      <c r="F11" s="3" t="s">
        <v>263</v>
      </c>
      <c r="G11" s="13" t="s">
        <v>263</v>
      </c>
      <c r="H11" s="5" t="s">
        <v>7</v>
      </c>
      <c r="I11" s="21" t="s">
        <v>263</v>
      </c>
      <c r="J11" s="3" t="s">
        <v>289</v>
      </c>
      <c r="K11" s="4" t="s">
        <v>290</v>
      </c>
      <c r="L11" s="20" t="s">
        <v>287</v>
      </c>
      <c r="M11" s="21">
        <v>5</v>
      </c>
      <c r="N11" s="3" t="s">
        <v>291</v>
      </c>
      <c r="O11" s="13" t="s">
        <v>292</v>
      </c>
      <c r="P11" s="5" t="s">
        <v>7</v>
      </c>
      <c r="Q11" s="21">
        <v>7</v>
      </c>
      <c r="R11" s="3" t="s">
        <v>293</v>
      </c>
      <c r="S11" s="3" t="s">
        <v>294</v>
      </c>
      <c r="T11" s="5" t="s">
        <v>289</v>
      </c>
      <c r="U11" s="21">
        <v>2</v>
      </c>
      <c r="V11" s="3" t="s">
        <v>295</v>
      </c>
      <c r="W11" s="3" t="s">
        <v>296</v>
      </c>
      <c r="X11" s="5" t="s">
        <v>293</v>
      </c>
      <c r="Y11" s="21">
        <v>5</v>
      </c>
      <c r="Z11" s="3" t="s">
        <v>268</v>
      </c>
      <c r="AA11" s="3" t="s">
        <v>269</v>
      </c>
      <c r="AB11" s="5" t="s">
        <v>295</v>
      </c>
      <c r="AC11" s="5">
        <v>7</v>
      </c>
      <c r="AD11" s="3" t="s">
        <v>263</v>
      </c>
      <c r="AE11" s="13" t="s">
        <v>263</v>
      </c>
      <c r="AF11" s="5" t="s">
        <v>7</v>
      </c>
      <c r="AG11" s="21" t="s">
        <v>263</v>
      </c>
      <c r="AH11" s="17" t="s">
        <v>433</v>
      </c>
      <c r="AI11" s="18" t="s">
        <v>434</v>
      </c>
      <c r="AJ11" s="20" t="s">
        <v>7</v>
      </c>
      <c r="AK11" s="21">
        <v>5</v>
      </c>
      <c r="AL11" s="17" t="s">
        <v>436</v>
      </c>
      <c r="AM11" s="22" t="s">
        <v>437</v>
      </c>
      <c r="AN11" s="21" t="s">
        <v>263</v>
      </c>
      <c r="AO11" s="16">
        <v>2</v>
      </c>
    </row>
    <row r="12" spans="1:41" ht="84.5" thickBot="1" x14ac:dyDescent="0.4">
      <c r="A12" s="6" t="s">
        <v>28</v>
      </c>
      <c r="B12" s="3" t="s">
        <v>301</v>
      </c>
      <c r="C12" s="4" t="s">
        <v>302</v>
      </c>
      <c r="D12" s="5" t="s">
        <v>7</v>
      </c>
      <c r="E12" s="5">
        <v>2</v>
      </c>
      <c r="F12" s="3" t="s">
        <v>303</v>
      </c>
      <c r="G12" s="4" t="s">
        <v>304</v>
      </c>
      <c r="H12" s="20" t="s">
        <v>7</v>
      </c>
      <c r="I12" s="21">
        <v>2</v>
      </c>
      <c r="J12" s="3" t="s">
        <v>305</v>
      </c>
      <c r="K12" s="13" t="s">
        <v>306</v>
      </c>
      <c r="L12" s="5" t="s">
        <v>7</v>
      </c>
      <c r="M12" s="21">
        <v>5</v>
      </c>
      <c r="N12" s="3" t="s">
        <v>307</v>
      </c>
      <c r="O12" s="3" t="s">
        <v>308</v>
      </c>
      <c r="P12" s="5" t="s">
        <v>7</v>
      </c>
      <c r="Q12" s="21">
        <v>5</v>
      </c>
      <c r="R12" s="3" t="s">
        <v>309</v>
      </c>
      <c r="S12" s="3" t="s">
        <v>310</v>
      </c>
      <c r="T12" s="5" t="s">
        <v>301</v>
      </c>
      <c r="U12" s="21">
        <v>2</v>
      </c>
      <c r="V12" s="3" t="s">
        <v>174</v>
      </c>
      <c r="W12" s="3" t="s">
        <v>311</v>
      </c>
      <c r="X12" s="5" t="s">
        <v>7</v>
      </c>
      <c r="Y12" s="21">
        <v>5</v>
      </c>
      <c r="Z12" s="3" t="s">
        <v>312</v>
      </c>
      <c r="AA12" s="3" t="s">
        <v>313</v>
      </c>
      <c r="AB12" s="5" t="s">
        <v>7</v>
      </c>
      <c r="AC12" s="5">
        <v>5</v>
      </c>
      <c r="AD12" s="3" t="s">
        <v>314</v>
      </c>
      <c r="AE12" s="13" t="s">
        <v>315</v>
      </c>
      <c r="AF12" s="5" t="s">
        <v>7</v>
      </c>
      <c r="AG12" s="21">
        <v>2</v>
      </c>
      <c r="AH12" s="17" t="s">
        <v>433</v>
      </c>
      <c r="AI12" s="18" t="s">
        <v>435</v>
      </c>
      <c r="AJ12" s="20" t="s">
        <v>7</v>
      </c>
      <c r="AK12" s="21">
        <v>5</v>
      </c>
      <c r="AL12" s="17" t="s">
        <v>436</v>
      </c>
      <c r="AM12" s="22" t="s">
        <v>437</v>
      </c>
      <c r="AN12" s="21" t="s">
        <v>316</v>
      </c>
      <c r="AO12" s="16">
        <v>2</v>
      </c>
    </row>
    <row r="13" spans="1:41" ht="72.5" thickBot="1" x14ac:dyDescent="0.4">
      <c r="A13" s="6" t="s">
        <v>29</v>
      </c>
      <c r="B13" s="3" t="s">
        <v>32</v>
      </c>
      <c r="C13" s="4" t="s">
        <v>415</v>
      </c>
      <c r="D13" s="5" t="s">
        <v>7</v>
      </c>
      <c r="E13" s="5">
        <v>2</v>
      </c>
      <c r="F13" s="3" t="s">
        <v>33</v>
      </c>
      <c r="G13" s="4" t="s">
        <v>34</v>
      </c>
      <c r="H13" s="5" t="s">
        <v>7</v>
      </c>
      <c r="I13" s="5">
        <v>2</v>
      </c>
      <c r="J13" s="3" t="s">
        <v>35</v>
      </c>
      <c r="K13" s="4" t="s">
        <v>36</v>
      </c>
      <c r="L13" s="5" t="s">
        <v>7</v>
      </c>
      <c r="M13" s="5">
        <v>5</v>
      </c>
      <c r="N13" s="3" t="s">
        <v>37</v>
      </c>
      <c r="O13" s="4" t="s">
        <v>38</v>
      </c>
      <c r="P13" s="5" t="s">
        <v>7</v>
      </c>
      <c r="Q13" s="5">
        <v>5</v>
      </c>
      <c r="R13" s="3" t="s">
        <v>39</v>
      </c>
      <c r="S13" s="4" t="s">
        <v>40</v>
      </c>
      <c r="T13" s="5" t="s">
        <v>35</v>
      </c>
      <c r="U13" s="5">
        <v>2</v>
      </c>
      <c r="V13" s="3" t="s">
        <v>41</v>
      </c>
      <c r="W13" s="14" t="s">
        <v>42</v>
      </c>
      <c r="X13" s="15" t="s">
        <v>43</v>
      </c>
      <c r="Y13" s="16">
        <v>5</v>
      </c>
      <c r="Z13" s="3" t="s">
        <v>44</v>
      </c>
      <c r="AA13" s="4" t="s">
        <v>473</v>
      </c>
      <c r="AB13" s="5" t="s">
        <v>418</v>
      </c>
      <c r="AC13" s="5">
        <v>5</v>
      </c>
      <c r="AD13" s="3" t="s">
        <v>45</v>
      </c>
      <c r="AE13" s="4" t="s">
        <v>46</v>
      </c>
      <c r="AF13" s="5" t="s">
        <v>7</v>
      </c>
      <c r="AG13" s="5">
        <v>2</v>
      </c>
      <c r="AH13" s="17" t="s">
        <v>47</v>
      </c>
      <c r="AI13" s="18" t="s">
        <v>48</v>
      </c>
      <c r="AJ13" s="5" t="s">
        <v>7</v>
      </c>
      <c r="AK13" s="21">
        <v>5</v>
      </c>
      <c r="AL13" s="17" t="s">
        <v>49</v>
      </c>
      <c r="AM13" s="18" t="s">
        <v>50</v>
      </c>
      <c r="AN13" s="15" t="s">
        <v>47</v>
      </c>
      <c r="AO13" s="15">
        <v>2</v>
      </c>
    </row>
    <row r="14" spans="1:41" ht="144.5" thickBot="1" x14ac:dyDescent="0.4">
      <c r="A14" s="6" t="s">
        <v>30</v>
      </c>
      <c r="B14" s="3" t="s">
        <v>334</v>
      </c>
      <c r="C14" s="4" t="s">
        <v>335</v>
      </c>
      <c r="D14" s="5" t="s">
        <v>7</v>
      </c>
      <c r="E14" s="5">
        <v>2</v>
      </c>
      <c r="F14" s="3" t="s">
        <v>336</v>
      </c>
      <c r="G14" s="4" t="s">
        <v>337</v>
      </c>
      <c r="H14" s="5" t="s">
        <v>7</v>
      </c>
      <c r="I14" s="5">
        <v>2</v>
      </c>
      <c r="J14" s="3" t="s">
        <v>338</v>
      </c>
      <c r="K14" s="4" t="s">
        <v>339</v>
      </c>
      <c r="L14" s="5" t="s">
        <v>7</v>
      </c>
      <c r="M14" s="5">
        <v>5</v>
      </c>
      <c r="N14" s="3" t="s">
        <v>340</v>
      </c>
      <c r="O14" s="4" t="s">
        <v>375</v>
      </c>
      <c r="P14" s="5" t="s">
        <v>7</v>
      </c>
      <c r="Q14" s="5">
        <v>5</v>
      </c>
      <c r="R14" s="3" t="s">
        <v>341</v>
      </c>
      <c r="S14" s="4" t="s">
        <v>342</v>
      </c>
      <c r="T14" s="5" t="s">
        <v>338</v>
      </c>
      <c r="U14" s="5">
        <v>2</v>
      </c>
      <c r="V14" s="13" t="s">
        <v>343</v>
      </c>
      <c r="W14" s="14" t="s">
        <v>344</v>
      </c>
      <c r="X14" s="15" t="s">
        <v>467</v>
      </c>
      <c r="Y14" s="16">
        <v>5</v>
      </c>
      <c r="Z14" s="3" t="s">
        <v>345</v>
      </c>
      <c r="AA14" s="4" t="s">
        <v>346</v>
      </c>
      <c r="AB14" s="5" t="s">
        <v>417</v>
      </c>
      <c r="AC14" s="5">
        <v>5</v>
      </c>
      <c r="AD14" s="3" t="s">
        <v>347</v>
      </c>
      <c r="AE14" s="4" t="s">
        <v>348</v>
      </c>
      <c r="AF14" s="5" t="s">
        <v>341</v>
      </c>
      <c r="AG14" s="5">
        <v>2</v>
      </c>
      <c r="AH14" s="17" t="s">
        <v>64</v>
      </c>
      <c r="AI14" s="18" t="s">
        <v>65</v>
      </c>
      <c r="AJ14" s="5" t="s">
        <v>7</v>
      </c>
      <c r="AK14" s="21">
        <v>5</v>
      </c>
      <c r="AL14" s="17" t="s">
        <v>66</v>
      </c>
      <c r="AM14" s="18" t="s">
        <v>465</v>
      </c>
      <c r="AN14" s="15" t="s">
        <v>64</v>
      </c>
      <c r="AO14" s="15">
        <v>2</v>
      </c>
    </row>
    <row r="15" spans="1:41" ht="120.5" thickBot="1" x14ac:dyDescent="0.4">
      <c r="A15" s="6" t="s">
        <v>31</v>
      </c>
      <c r="B15" s="3" t="s">
        <v>356</v>
      </c>
      <c r="C15" s="4" t="s">
        <v>357</v>
      </c>
      <c r="D15" s="5" t="s">
        <v>7</v>
      </c>
      <c r="E15" s="5">
        <v>2</v>
      </c>
      <c r="F15" s="3" t="s">
        <v>358</v>
      </c>
      <c r="G15" s="4" t="s">
        <v>359</v>
      </c>
      <c r="H15" s="5" t="s">
        <v>7</v>
      </c>
      <c r="I15" s="5">
        <v>2</v>
      </c>
      <c r="J15" s="3" t="s">
        <v>360</v>
      </c>
      <c r="K15" s="4" t="s">
        <v>361</v>
      </c>
      <c r="L15" s="5" t="s">
        <v>7</v>
      </c>
      <c r="M15" s="5">
        <v>5</v>
      </c>
      <c r="N15" s="3" t="s">
        <v>362</v>
      </c>
      <c r="O15" s="4" t="s">
        <v>363</v>
      </c>
      <c r="P15" s="5" t="s">
        <v>7</v>
      </c>
      <c r="Q15" s="5">
        <v>5</v>
      </c>
      <c r="R15" s="3" t="s">
        <v>7</v>
      </c>
      <c r="S15" s="4" t="s">
        <v>440</v>
      </c>
      <c r="T15" s="5" t="s">
        <v>7</v>
      </c>
      <c r="U15" s="5">
        <v>2</v>
      </c>
      <c r="V15" s="13" t="s">
        <v>416</v>
      </c>
      <c r="W15" s="14" t="s">
        <v>444</v>
      </c>
      <c r="X15" s="15" t="s">
        <v>445</v>
      </c>
      <c r="Y15" s="16">
        <v>5</v>
      </c>
      <c r="Z15" s="3" t="s">
        <v>364</v>
      </c>
      <c r="AA15" s="4" t="s">
        <v>443</v>
      </c>
      <c r="AB15" s="5" t="s">
        <v>7</v>
      </c>
      <c r="AC15" s="5">
        <v>5</v>
      </c>
      <c r="AD15" s="3" t="s">
        <v>7</v>
      </c>
      <c r="AE15" s="4" t="s">
        <v>441</v>
      </c>
      <c r="AF15" s="5" t="s">
        <v>7</v>
      </c>
      <c r="AG15" s="5">
        <v>2</v>
      </c>
      <c r="AH15" s="17" t="s">
        <v>160</v>
      </c>
      <c r="AI15" s="18" t="s">
        <v>161</v>
      </c>
      <c r="AJ15" s="5" t="s">
        <v>7</v>
      </c>
      <c r="AK15" s="21">
        <v>5</v>
      </c>
      <c r="AL15" s="17" t="s">
        <v>162</v>
      </c>
      <c r="AM15" s="18" t="s">
        <v>163</v>
      </c>
      <c r="AN15" s="15" t="s">
        <v>160</v>
      </c>
      <c r="AO15" s="15">
        <v>2</v>
      </c>
    </row>
    <row r="16" spans="1:41" x14ac:dyDescent="0.35">
      <c r="A16" s="6"/>
      <c r="B16" s="12"/>
      <c r="C16" s="12"/>
      <c r="D16" s="12"/>
      <c r="E16" s="12"/>
      <c r="F16" s="12"/>
      <c r="G16" s="12"/>
      <c r="H16" s="12"/>
      <c r="I16" s="12"/>
      <c r="J16" s="12"/>
      <c r="K16" s="12"/>
      <c r="L16" s="12"/>
      <c r="M16" s="12"/>
      <c r="N16" s="12"/>
      <c r="O16" s="12"/>
      <c r="P16" s="12"/>
      <c r="Q16" s="12"/>
      <c r="R16" s="12"/>
      <c r="S16" s="12"/>
      <c r="T16" s="12"/>
      <c r="U16" s="12"/>
    </row>
  </sheetData>
  <sheetProtection algorithmName="SHA-512" hashValue="cI7e+qExY2b4DQcvusaFTHTqyytZPzCRWtvkYinBqNEXPLBZ+Zslgxdfaa37wpXGaOR8H7n8ahmZrOYb6UXncA==" saltValue="gJnS6J80Y8XlFDvJUdDnp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036B-82FB-43EA-A68B-26513327D4F3}">
  <dimension ref="A1:AG19"/>
  <sheetViews>
    <sheetView zoomScale="69" zoomScaleNormal="80" workbookViewId="0">
      <selection activeCell="G5" sqref="G5"/>
    </sheetView>
  </sheetViews>
  <sheetFormatPr defaultRowHeight="14.5" x14ac:dyDescent="0.35"/>
  <cols>
    <col min="1" max="1" width="36.7265625" customWidth="1"/>
    <col min="27" max="27" width="16.26953125" customWidth="1"/>
    <col min="31" max="31" width="17.54296875" customWidth="1"/>
  </cols>
  <sheetData>
    <row r="1" spans="1:33" ht="15" thickBot="1" x14ac:dyDescent="0.4">
      <c r="A1" t="s">
        <v>115</v>
      </c>
      <c r="B1" t="s">
        <v>17</v>
      </c>
      <c r="C1" t="s">
        <v>83</v>
      </c>
      <c r="D1" t="s">
        <v>17</v>
      </c>
      <c r="E1" t="s">
        <v>17</v>
      </c>
      <c r="F1" t="s">
        <v>17</v>
      </c>
      <c r="G1" s="27" t="s">
        <v>83</v>
      </c>
      <c r="H1" t="s">
        <v>17</v>
      </c>
      <c r="I1" t="s">
        <v>17</v>
      </c>
      <c r="J1" t="s">
        <v>17</v>
      </c>
      <c r="K1" t="s">
        <v>83</v>
      </c>
      <c r="L1" t="s">
        <v>17</v>
      </c>
      <c r="M1" t="s">
        <v>17</v>
      </c>
      <c r="N1" t="s">
        <v>17</v>
      </c>
      <c r="O1" t="s">
        <v>83</v>
      </c>
      <c r="P1" t="s">
        <v>17</v>
      </c>
      <c r="Q1" t="s">
        <v>17</v>
      </c>
      <c r="R1" t="s">
        <v>17</v>
      </c>
      <c r="S1" t="s">
        <v>83</v>
      </c>
      <c r="T1" t="s">
        <v>17</v>
      </c>
      <c r="U1" t="s">
        <v>17</v>
      </c>
      <c r="V1" t="s">
        <v>17</v>
      </c>
      <c r="W1" t="s">
        <v>83</v>
      </c>
      <c r="X1" t="s">
        <v>17</v>
      </c>
      <c r="Y1" t="s">
        <v>17</v>
      </c>
      <c r="Z1" t="s">
        <v>17</v>
      </c>
      <c r="AA1" t="s">
        <v>83</v>
      </c>
      <c r="AB1" t="s">
        <v>17</v>
      </c>
      <c r="AC1" t="s">
        <v>17</v>
      </c>
      <c r="AD1" t="s">
        <v>17</v>
      </c>
      <c r="AE1" t="s">
        <v>83</v>
      </c>
      <c r="AF1" t="s">
        <v>17</v>
      </c>
      <c r="AG1" t="s">
        <v>17</v>
      </c>
    </row>
    <row r="2" spans="1:33" ht="168.5" thickBot="1" x14ac:dyDescent="0.4">
      <c r="A2" s="6" t="s">
        <v>22</v>
      </c>
      <c r="B2" s="23" t="s">
        <v>51</v>
      </c>
      <c r="C2" s="24" t="s">
        <v>82</v>
      </c>
      <c r="D2" s="20" t="s">
        <v>7</v>
      </c>
      <c r="E2" s="21">
        <v>2</v>
      </c>
      <c r="F2" s="23" t="s">
        <v>56</v>
      </c>
      <c r="G2" s="24" t="s">
        <v>87</v>
      </c>
      <c r="H2" s="20" t="s">
        <v>7</v>
      </c>
      <c r="I2" s="21">
        <v>5</v>
      </c>
      <c r="J2" s="23" t="s">
        <v>53</v>
      </c>
      <c r="K2" s="24" t="s">
        <v>88</v>
      </c>
      <c r="L2" s="20" t="s">
        <v>7</v>
      </c>
      <c r="M2" s="21">
        <v>2</v>
      </c>
      <c r="N2" s="23" t="s">
        <v>55</v>
      </c>
      <c r="O2" s="24" t="s">
        <v>89</v>
      </c>
      <c r="P2" s="20" t="s">
        <v>7</v>
      </c>
      <c r="Q2" s="21">
        <v>1</v>
      </c>
      <c r="R2" s="23" t="s">
        <v>60</v>
      </c>
      <c r="S2" s="24" t="s">
        <v>90</v>
      </c>
      <c r="T2" s="20" t="s">
        <v>7</v>
      </c>
      <c r="U2" s="21">
        <v>5</v>
      </c>
      <c r="V2" s="23" t="s">
        <v>58</v>
      </c>
      <c r="W2" s="24" t="s">
        <v>372</v>
      </c>
      <c r="X2" s="20" t="s">
        <v>7</v>
      </c>
      <c r="Y2" s="21">
        <v>5</v>
      </c>
      <c r="Z2" s="25" t="s">
        <v>64</v>
      </c>
      <c r="AA2" s="26" t="s">
        <v>475</v>
      </c>
      <c r="AB2" s="20" t="s">
        <v>7</v>
      </c>
      <c r="AC2" s="21">
        <v>5</v>
      </c>
      <c r="AD2" s="25" t="s">
        <v>66</v>
      </c>
      <c r="AE2" s="26" t="s">
        <v>484</v>
      </c>
      <c r="AF2" s="20" t="s">
        <v>64</v>
      </c>
      <c r="AG2" s="21">
        <v>2</v>
      </c>
    </row>
    <row r="3" spans="1:33" ht="120.5" thickBot="1" x14ac:dyDescent="0.4">
      <c r="A3" s="6" t="s">
        <v>446</v>
      </c>
      <c r="B3" s="23" t="s">
        <v>447</v>
      </c>
      <c r="C3" s="24" t="s">
        <v>448</v>
      </c>
      <c r="D3" s="20" t="s">
        <v>7</v>
      </c>
      <c r="E3" s="21">
        <v>2</v>
      </c>
      <c r="F3" s="23" t="s">
        <v>449</v>
      </c>
      <c r="G3" s="24" t="s">
        <v>450</v>
      </c>
      <c r="H3" s="20" t="s">
        <v>447</v>
      </c>
      <c r="I3" s="21">
        <v>5</v>
      </c>
      <c r="J3" s="23" t="s">
        <v>451</v>
      </c>
      <c r="K3" s="24" t="s">
        <v>452</v>
      </c>
      <c r="L3" s="20" t="s">
        <v>453</v>
      </c>
      <c r="M3" s="21">
        <v>2</v>
      </c>
      <c r="N3" s="23" t="s">
        <v>454</v>
      </c>
      <c r="O3" s="24" t="s">
        <v>455</v>
      </c>
      <c r="P3" s="20" t="s">
        <v>451</v>
      </c>
      <c r="Q3" s="21">
        <v>2</v>
      </c>
      <c r="R3" s="23" t="s">
        <v>456</v>
      </c>
      <c r="S3" s="24" t="s">
        <v>457</v>
      </c>
      <c r="T3" s="20" t="s">
        <v>454</v>
      </c>
      <c r="U3" s="21">
        <v>5</v>
      </c>
      <c r="V3" s="23" t="s">
        <v>458</v>
      </c>
      <c r="W3" s="24" t="s">
        <v>459</v>
      </c>
      <c r="X3" s="20" t="s">
        <v>7</v>
      </c>
      <c r="Y3" s="21">
        <v>5</v>
      </c>
      <c r="Z3" s="25" t="s">
        <v>460</v>
      </c>
      <c r="AA3" s="26" t="s">
        <v>461</v>
      </c>
      <c r="AB3" s="20" t="s">
        <v>7</v>
      </c>
      <c r="AC3" s="21">
        <v>1</v>
      </c>
      <c r="AD3" s="25" t="s">
        <v>462</v>
      </c>
      <c r="AE3" s="26" t="s">
        <v>463</v>
      </c>
      <c r="AF3" s="20" t="s">
        <v>460</v>
      </c>
      <c r="AG3" s="21">
        <v>2</v>
      </c>
    </row>
    <row r="4" spans="1:33" ht="156.5" thickBot="1" x14ac:dyDescent="0.4">
      <c r="A4" s="6" t="s">
        <v>23</v>
      </c>
      <c r="B4" s="23" t="s">
        <v>97</v>
      </c>
      <c r="C4" s="24" t="s">
        <v>116</v>
      </c>
      <c r="D4" s="20" t="s">
        <v>7</v>
      </c>
      <c r="E4" s="21">
        <v>2</v>
      </c>
      <c r="F4" s="23" t="s">
        <v>91</v>
      </c>
      <c r="G4" s="24" t="s">
        <v>117</v>
      </c>
      <c r="H4" s="20" t="s">
        <v>7</v>
      </c>
      <c r="I4" s="21">
        <v>5</v>
      </c>
      <c r="J4" s="23" t="s">
        <v>103</v>
      </c>
      <c r="K4" s="24" t="s">
        <v>118</v>
      </c>
      <c r="L4" s="20" t="s">
        <v>105</v>
      </c>
      <c r="M4" s="21">
        <v>2</v>
      </c>
      <c r="N4" s="23" t="s">
        <v>99</v>
      </c>
      <c r="O4" s="24" t="s">
        <v>491</v>
      </c>
      <c r="P4" s="20" t="s">
        <v>7</v>
      </c>
      <c r="Q4" s="21">
        <v>2</v>
      </c>
      <c r="R4" s="23" t="s">
        <v>106</v>
      </c>
      <c r="S4" s="24" t="s">
        <v>119</v>
      </c>
      <c r="T4" s="20" t="s">
        <v>103</v>
      </c>
      <c r="U4" s="21">
        <v>5</v>
      </c>
      <c r="V4" s="23" t="s">
        <v>101</v>
      </c>
      <c r="W4" s="24" t="s">
        <v>120</v>
      </c>
      <c r="X4" s="20" t="s">
        <v>103</v>
      </c>
      <c r="Y4" s="21">
        <v>5</v>
      </c>
      <c r="Z4" s="25" t="s">
        <v>64</v>
      </c>
      <c r="AA4" s="26" t="s">
        <v>475</v>
      </c>
      <c r="AB4" s="20" t="s">
        <v>7</v>
      </c>
      <c r="AC4" s="21">
        <v>5</v>
      </c>
      <c r="AD4" s="25" t="s">
        <v>66</v>
      </c>
      <c r="AE4" s="26" t="s">
        <v>490</v>
      </c>
      <c r="AF4" s="20" t="s">
        <v>64</v>
      </c>
      <c r="AG4" s="21">
        <v>2</v>
      </c>
    </row>
    <row r="5" spans="1:33" ht="156.5" thickBot="1" x14ac:dyDescent="0.4">
      <c r="A5" s="6" t="s">
        <v>139</v>
      </c>
      <c r="B5" s="23" t="s">
        <v>121</v>
      </c>
      <c r="C5" s="24" t="s">
        <v>492</v>
      </c>
      <c r="D5" s="20" t="s">
        <v>7</v>
      </c>
      <c r="E5" s="21">
        <v>2</v>
      </c>
      <c r="F5" s="23" t="s">
        <v>125</v>
      </c>
      <c r="G5" s="24" t="s">
        <v>493</v>
      </c>
      <c r="H5" s="20" t="s">
        <v>121</v>
      </c>
      <c r="I5" s="21">
        <v>5</v>
      </c>
      <c r="J5" s="23" t="s">
        <v>123</v>
      </c>
      <c r="K5" s="24" t="s">
        <v>137</v>
      </c>
      <c r="L5" s="20" t="s">
        <v>7</v>
      </c>
      <c r="M5" s="21">
        <v>2</v>
      </c>
      <c r="N5" s="23" t="s">
        <v>128</v>
      </c>
      <c r="O5" s="24" t="s">
        <v>403</v>
      </c>
      <c r="P5" s="20" t="s">
        <v>7</v>
      </c>
      <c r="Q5" s="21">
        <v>2</v>
      </c>
      <c r="R5" s="23" t="s">
        <v>130</v>
      </c>
      <c r="S5" s="24" t="s">
        <v>138</v>
      </c>
      <c r="T5" s="20" t="s">
        <v>7</v>
      </c>
      <c r="U5" s="21">
        <v>5</v>
      </c>
      <c r="V5" s="23" t="s">
        <v>405</v>
      </c>
      <c r="W5" s="24" t="s">
        <v>409</v>
      </c>
      <c r="X5" s="20" t="s">
        <v>7</v>
      </c>
      <c r="Y5" s="21">
        <v>5</v>
      </c>
      <c r="Z5" s="25" t="s">
        <v>94</v>
      </c>
      <c r="AA5" s="26" t="s">
        <v>476</v>
      </c>
      <c r="AB5" s="20" t="s">
        <v>7</v>
      </c>
      <c r="AC5" s="21">
        <v>5</v>
      </c>
      <c r="AD5" s="25" t="s">
        <v>134</v>
      </c>
      <c r="AE5" s="26" t="s">
        <v>489</v>
      </c>
      <c r="AF5" s="20" t="s">
        <v>94</v>
      </c>
      <c r="AG5" s="21">
        <v>2</v>
      </c>
    </row>
    <row r="6" spans="1:33" ht="168.5" thickBot="1" x14ac:dyDescent="0.4">
      <c r="A6" s="6" t="s">
        <v>369</v>
      </c>
      <c r="B6" s="23" t="s">
        <v>140</v>
      </c>
      <c r="C6" s="24" t="s">
        <v>141</v>
      </c>
      <c r="D6" s="20" t="s">
        <v>7</v>
      </c>
      <c r="E6" s="21">
        <v>2</v>
      </c>
      <c r="F6" s="23" t="s">
        <v>142</v>
      </c>
      <c r="G6" s="24" t="s">
        <v>143</v>
      </c>
      <c r="H6" s="20" t="s">
        <v>7</v>
      </c>
      <c r="I6" s="21">
        <v>5</v>
      </c>
      <c r="J6" s="23" t="s">
        <v>144</v>
      </c>
      <c r="K6" s="24" t="s">
        <v>145</v>
      </c>
      <c r="L6" s="20" t="s">
        <v>7</v>
      </c>
      <c r="M6" s="21">
        <v>2</v>
      </c>
      <c r="N6" s="23" t="s">
        <v>146</v>
      </c>
      <c r="O6" s="24" t="s">
        <v>147</v>
      </c>
      <c r="P6" s="20" t="s">
        <v>7</v>
      </c>
      <c r="Q6" s="21">
        <v>2</v>
      </c>
      <c r="R6" s="23" t="s">
        <v>148</v>
      </c>
      <c r="S6" s="24" t="s">
        <v>425</v>
      </c>
      <c r="T6" s="20" t="s">
        <v>426</v>
      </c>
      <c r="U6" s="21">
        <v>4</v>
      </c>
      <c r="V6" s="24" t="s">
        <v>149</v>
      </c>
      <c r="W6" s="24" t="s">
        <v>150</v>
      </c>
      <c r="X6" s="20" t="s">
        <v>7</v>
      </c>
      <c r="Y6" s="21">
        <v>5</v>
      </c>
      <c r="Z6" s="25" t="s">
        <v>94</v>
      </c>
      <c r="AA6" s="26" t="s">
        <v>477</v>
      </c>
      <c r="AB6" s="20" t="s">
        <v>7</v>
      </c>
      <c r="AC6" s="21">
        <v>5</v>
      </c>
      <c r="AD6" s="25" t="s">
        <v>134</v>
      </c>
      <c r="AE6" s="26" t="s">
        <v>488</v>
      </c>
      <c r="AF6" s="20" t="s">
        <v>94</v>
      </c>
      <c r="AG6" s="21">
        <v>2</v>
      </c>
    </row>
    <row r="7" spans="1:33" ht="144.5" thickBot="1" x14ac:dyDescent="0.4">
      <c r="A7" s="6" t="s">
        <v>24</v>
      </c>
      <c r="B7" s="23" t="s">
        <v>151</v>
      </c>
      <c r="C7" s="24" t="s">
        <v>164</v>
      </c>
      <c r="D7" s="20" t="s">
        <v>7</v>
      </c>
      <c r="E7" s="21">
        <v>2</v>
      </c>
      <c r="F7" s="23" t="s">
        <v>154</v>
      </c>
      <c r="G7" s="24" t="s">
        <v>165</v>
      </c>
      <c r="H7" s="20" t="s">
        <v>7</v>
      </c>
      <c r="I7" s="21">
        <v>4</v>
      </c>
      <c r="J7" s="23" t="s">
        <v>427</v>
      </c>
      <c r="K7" s="24" t="s">
        <v>428</v>
      </c>
      <c r="L7" s="20" t="s">
        <v>7</v>
      </c>
      <c r="M7" s="21">
        <v>2</v>
      </c>
      <c r="N7" s="23" t="s">
        <v>113</v>
      </c>
      <c r="O7" s="24" t="s">
        <v>429</v>
      </c>
      <c r="P7" s="20" t="s">
        <v>154</v>
      </c>
      <c r="Q7" s="21">
        <v>2</v>
      </c>
      <c r="R7" s="23" t="s">
        <v>156</v>
      </c>
      <c r="S7" s="24" t="s">
        <v>430</v>
      </c>
      <c r="T7" s="20" t="s">
        <v>7</v>
      </c>
      <c r="U7" s="21">
        <v>5</v>
      </c>
      <c r="V7" s="23" t="s">
        <v>157</v>
      </c>
      <c r="W7" s="24" t="s">
        <v>166</v>
      </c>
      <c r="X7" s="20" t="s">
        <v>7</v>
      </c>
      <c r="Y7" s="21">
        <v>5</v>
      </c>
      <c r="Z7" s="25" t="s">
        <v>160</v>
      </c>
      <c r="AA7" s="26" t="s">
        <v>478</v>
      </c>
      <c r="AB7" s="20" t="s">
        <v>7</v>
      </c>
      <c r="AC7" s="21">
        <v>5</v>
      </c>
      <c r="AD7" s="25" t="s">
        <v>162</v>
      </c>
      <c r="AE7" s="26" t="s">
        <v>487</v>
      </c>
      <c r="AF7" s="20" t="s">
        <v>160</v>
      </c>
      <c r="AG7" s="21">
        <v>2</v>
      </c>
    </row>
    <row r="8" spans="1:33" ht="96.5" thickBot="1" x14ac:dyDescent="0.4">
      <c r="A8" s="6" t="s">
        <v>85</v>
      </c>
      <c r="B8" s="23" t="s">
        <v>167</v>
      </c>
      <c r="C8" s="24" t="s">
        <v>168</v>
      </c>
      <c r="D8" s="20" t="s">
        <v>7</v>
      </c>
      <c r="E8" s="21">
        <v>2</v>
      </c>
      <c r="F8" s="23" t="s">
        <v>169</v>
      </c>
      <c r="G8" s="24" t="s">
        <v>170</v>
      </c>
      <c r="H8" s="20" t="s">
        <v>7</v>
      </c>
      <c r="I8" s="21">
        <v>5</v>
      </c>
      <c r="J8" s="23" t="s">
        <v>171</v>
      </c>
      <c r="K8" s="24" t="s">
        <v>172</v>
      </c>
      <c r="L8" s="20" t="s">
        <v>169</v>
      </c>
      <c r="M8" s="21">
        <v>2</v>
      </c>
      <c r="N8" s="23" t="s">
        <v>95</v>
      </c>
      <c r="O8" s="24" t="s">
        <v>173</v>
      </c>
      <c r="P8" s="20" t="s">
        <v>7</v>
      </c>
      <c r="Q8" s="21">
        <v>2</v>
      </c>
      <c r="R8" s="23" t="s">
        <v>174</v>
      </c>
      <c r="S8" s="24" t="s">
        <v>175</v>
      </c>
      <c r="T8" s="20" t="s">
        <v>176</v>
      </c>
      <c r="U8" s="21">
        <v>5</v>
      </c>
      <c r="V8" s="23" t="s">
        <v>177</v>
      </c>
      <c r="W8" s="24" t="s">
        <v>178</v>
      </c>
      <c r="X8" s="20" t="s">
        <v>171</v>
      </c>
      <c r="Y8" s="21">
        <v>5</v>
      </c>
      <c r="Z8" s="25" t="s">
        <v>179</v>
      </c>
      <c r="AA8" s="26" t="s">
        <v>180</v>
      </c>
      <c r="AB8" s="20" t="s">
        <v>7</v>
      </c>
      <c r="AC8" s="21">
        <v>5</v>
      </c>
      <c r="AD8" s="25" t="s">
        <v>181</v>
      </c>
      <c r="AE8" s="26" t="s">
        <v>182</v>
      </c>
      <c r="AF8" s="20" t="s">
        <v>7</v>
      </c>
      <c r="AG8" s="21">
        <v>2</v>
      </c>
    </row>
    <row r="9" spans="1:33" ht="84.5" thickBot="1" x14ac:dyDescent="0.4">
      <c r="A9" s="6" t="s">
        <v>25</v>
      </c>
      <c r="B9" s="23" t="s">
        <v>183</v>
      </c>
      <c r="C9" s="24" t="s">
        <v>202</v>
      </c>
      <c r="D9" s="20" t="s">
        <v>7</v>
      </c>
      <c r="E9" s="21">
        <v>2</v>
      </c>
      <c r="F9" s="23" t="s">
        <v>187</v>
      </c>
      <c r="G9" s="24" t="s">
        <v>203</v>
      </c>
      <c r="H9" s="20" t="s">
        <v>7</v>
      </c>
      <c r="I9" s="21">
        <v>5</v>
      </c>
      <c r="J9" s="23" t="s">
        <v>189</v>
      </c>
      <c r="K9" s="24" t="s">
        <v>204</v>
      </c>
      <c r="L9" s="20" t="s">
        <v>205</v>
      </c>
      <c r="M9" s="21">
        <v>2</v>
      </c>
      <c r="N9" s="23" t="s">
        <v>185</v>
      </c>
      <c r="O9" s="24" t="s">
        <v>206</v>
      </c>
      <c r="P9" s="20" t="s">
        <v>7</v>
      </c>
      <c r="Q9" s="21">
        <v>2</v>
      </c>
      <c r="R9" s="23" t="s">
        <v>411</v>
      </c>
      <c r="S9" s="24" t="s">
        <v>412</v>
      </c>
      <c r="T9" s="20" t="s">
        <v>7</v>
      </c>
      <c r="U9" s="21">
        <v>5</v>
      </c>
      <c r="V9" s="23" t="s">
        <v>194</v>
      </c>
      <c r="W9" s="24" t="s">
        <v>207</v>
      </c>
      <c r="X9" s="20" t="s">
        <v>191</v>
      </c>
      <c r="Y9" s="21">
        <v>5</v>
      </c>
      <c r="Z9" s="25" t="s">
        <v>198</v>
      </c>
      <c r="AA9" s="26" t="s">
        <v>208</v>
      </c>
      <c r="AB9" s="20" t="s">
        <v>7</v>
      </c>
      <c r="AC9" s="21">
        <v>5</v>
      </c>
      <c r="AD9" s="25" t="s">
        <v>200</v>
      </c>
      <c r="AE9" s="26" t="s">
        <v>209</v>
      </c>
      <c r="AF9" s="20" t="s">
        <v>198</v>
      </c>
      <c r="AG9" s="21">
        <v>2</v>
      </c>
    </row>
    <row r="10" spans="1:33" ht="168.5" thickBot="1" x14ac:dyDescent="0.4">
      <c r="A10" s="6" t="s">
        <v>26</v>
      </c>
      <c r="B10" s="23" t="s">
        <v>212</v>
      </c>
      <c r="C10" s="24" t="s">
        <v>225</v>
      </c>
      <c r="D10" s="20" t="s">
        <v>7</v>
      </c>
      <c r="E10" s="21">
        <v>2</v>
      </c>
      <c r="F10" s="23" t="s">
        <v>216</v>
      </c>
      <c r="G10" s="24" t="s">
        <v>226</v>
      </c>
      <c r="H10" s="20" t="s">
        <v>216</v>
      </c>
      <c r="I10" s="21">
        <v>5</v>
      </c>
      <c r="J10" s="23" t="s">
        <v>397</v>
      </c>
      <c r="K10" s="24" t="s">
        <v>230</v>
      </c>
      <c r="L10" s="20" t="s">
        <v>216</v>
      </c>
      <c r="M10" s="21">
        <v>2</v>
      </c>
      <c r="N10" s="23" t="s">
        <v>210</v>
      </c>
      <c r="O10" s="24" t="s">
        <v>227</v>
      </c>
      <c r="P10" s="20" t="s">
        <v>7</v>
      </c>
      <c r="Q10" s="21">
        <v>2</v>
      </c>
      <c r="R10" s="23" t="s">
        <v>221</v>
      </c>
      <c r="S10" s="24" t="s">
        <v>228</v>
      </c>
      <c r="T10" s="20" t="s">
        <v>7</v>
      </c>
      <c r="U10" s="21">
        <v>5</v>
      </c>
      <c r="V10" s="23" t="s">
        <v>219</v>
      </c>
      <c r="W10" s="24" t="s">
        <v>229</v>
      </c>
      <c r="X10" s="20" t="s">
        <v>212</v>
      </c>
      <c r="Y10" s="21">
        <v>5</v>
      </c>
      <c r="Z10" s="25" t="s">
        <v>94</v>
      </c>
      <c r="AA10" s="26" t="s">
        <v>479</v>
      </c>
      <c r="AB10" s="20" t="s">
        <v>7</v>
      </c>
      <c r="AC10" s="21">
        <v>5</v>
      </c>
      <c r="AD10" s="25" t="s">
        <v>134</v>
      </c>
      <c r="AE10" s="26" t="s">
        <v>486</v>
      </c>
      <c r="AF10" s="20" t="s">
        <v>94</v>
      </c>
      <c r="AG10" s="21">
        <v>2</v>
      </c>
    </row>
    <row r="11" spans="1:33" ht="96.5" thickBot="1" x14ac:dyDescent="0.4">
      <c r="A11" s="6" t="s">
        <v>84</v>
      </c>
      <c r="B11" s="23" t="s">
        <v>231</v>
      </c>
      <c r="C11" s="24" t="s">
        <v>250</v>
      </c>
      <c r="D11" s="20" t="s">
        <v>7</v>
      </c>
      <c r="E11" s="21">
        <v>2</v>
      </c>
      <c r="F11" s="23" t="s">
        <v>235</v>
      </c>
      <c r="G11" s="24" t="s">
        <v>251</v>
      </c>
      <c r="H11" s="20" t="s">
        <v>7</v>
      </c>
      <c r="I11" s="21">
        <v>5</v>
      </c>
      <c r="J11" s="23" t="s">
        <v>96</v>
      </c>
      <c r="K11" s="24" t="s">
        <v>252</v>
      </c>
      <c r="L11" s="20" t="s">
        <v>7</v>
      </c>
      <c r="M11" s="21">
        <v>2</v>
      </c>
      <c r="N11" s="23" t="s">
        <v>233</v>
      </c>
      <c r="O11" s="24" t="s">
        <v>253</v>
      </c>
      <c r="P11" s="20" t="s">
        <v>7</v>
      </c>
      <c r="Q11" s="21">
        <v>2</v>
      </c>
      <c r="R11" s="23" t="s">
        <v>240</v>
      </c>
      <c r="S11" s="24" t="s">
        <v>254</v>
      </c>
      <c r="T11" s="20" t="s">
        <v>7</v>
      </c>
      <c r="U11" s="21">
        <v>5</v>
      </c>
      <c r="V11" s="23" t="s">
        <v>242</v>
      </c>
      <c r="W11" s="24" t="s">
        <v>255</v>
      </c>
      <c r="X11" s="20" t="s">
        <v>7</v>
      </c>
      <c r="Y11" s="21">
        <v>5</v>
      </c>
      <c r="Z11" s="25" t="s">
        <v>246</v>
      </c>
      <c r="AA11" s="26" t="s">
        <v>256</v>
      </c>
      <c r="AB11" s="20" t="s">
        <v>7</v>
      </c>
      <c r="AC11" s="21">
        <v>5</v>
      </c>
      <c r="AD11" s="25" t="s">
        <v>248</v>
      </c>
      <c r="AE11" s="26" t="s">
        <v>257</v>
      </c>
      <c r="AF11" s="20" t="s">
        <v>246</v>
      </c>
      <c r="AG11" s="21">
        <v>2</v>
      </c>
    </row>
    <row r="12" spans="1:33" ht="180.5" thickBot="1" x14ac:dyDescent="0.4">
      <c r="A12" s="6" t="s">
        <v>18</v>
      </c>
      <c r="B12" s="23" t="s">
        <v>258</v>
      </c>
      <c r="C12" s="24" t="s">
        <v>270</v>
      </c>
      <c r="D12" s="20" t="s">
        <v>7</v>
      </c>
      <c r="E12" s="21">
        <v>2</v>
      </c>
      <c r="F12" s="23" t="s">
        <v>260</v>
      </c>
      <c r="G12" s="24" t="s">
        <v>271</v>
      </c>
      <c r="H12" s="20" t="s">
        <v>258</v>
      </c>
      <c r="I12" s="21">
        <v>5</v>
      </c>
      <c r="J12" s="23" t="s">
        <v>264</v>
      </c>
      <c r="K12" s="24" t="s">
        <v>272</v>
      </c>
      <c r="L12" s="20" t="s">
        <v>260</v>
      </c>
      <c r="M12" s="21">
        <v>2</v>
      </c>
      <c r="N12" s="23" t="s">
        <v>263</v>
      </c>
      <c r="O12" s="23" t="s">
        <v>263</v>
      </c>
      <c r="P12" s="67" t="s">
        <v>263</v>
      </c>
      <c r="Q12" s="67" t="s">
        <v>263</v>
      </c>
      <c r="R12" s="23" t="s">
        <v>266</v>
      </c>
      <c r="S12" s="24" t="s">
        <v>273</v>
      </c>
      <c r="T12" s="20" t="s">
        <v>264</v>
      </c>
      <c r="U12" s="21">
        <v>5</v>
      </c>
      <c r="V12" s="23" t="s">
        <v>274</v>
      </c>
      <c r="W12" s="24" t="s">
        <v>423</v>
      </c>
      <c r="X12" s="20" t="s">
        <v>266</v>
      </c>
      <c r="Y12" s="21">
        <v>7</v>
      </c>
      <c r="Z12" s="25" t="s">
        <v>433</v>
      </c>
      <c r="AA12" s="26" t="s">
        <v>480</v>
      </c>
      <c r="AB12" s="20" t="s">
        <v>7</v>
      </c>
      <c r="AC12" s="21">
        <v>5</v>
      </c>
      <c r="AD12" s="25" t="s">
        <v>436</v>
      </c>
      <c r="AE12" s="26" t="s">
        <v>485</v>
      </c>
      <c r="AF12" s="20" t="s">
        <v>7</v>
      </c>
      <c r="AG12" s="21">
        <v>2</v>
      </c>
    </row>
    <row r="13" spans="1:33" ht="180.5" thickBot="1" x14ac:dyDescent="0.4">
      <c r="A13" s="6" t="s">
        <v>19</v>
      </c>
      <c r="B13" s="23" t="s">
        <v>275</v>
      </c>
      <c r="C13" s="24" t="s">
        <v>283</v>
      </c>
      <c r="D13" s="20" t="s">
        <v>7</v>
      </c>
      <c r="E13" s="21">
        <v>2</v>
      </c>
      <c r="F13" s="23" t="s">
        <v>277</v>
      </c>
      <c r="G13" s="24" t="s">
        <v>284</v>
      </c>
      <c r="H13" s="20" t="s">
        <v>275</v>
      </c>
      <c r="I13" s="21">
        <v>5</v>
      </c>
      <c r="J13" s="23" t="s">
        <v>279</v>
      </c>
      <c r="K13" s="24" t="s">
        <v>285</v>
      </c>
      <c r="L13" s="20" t="s">
        <v>277</v>
      </c>
      <c r="M13" s="21">
        <v>2</v>
      </c>
      <c r="N13" s="23" t="s">
        <v>263</v>
      </c>
      <c r="O13" s="23" t="s">
        <v>263</v>
      </c>
      <c r="P13" s="67" t="s">
        <v>263</v>
      </c>
      <c r="Q13" s="67" t="s">
        <v>263</v>
      </c>
      <c r="R13" s="23" t="s">
        <v>281</v>
      </c>
      <c r="S13" s="24" t="s">
        <v>286</v>
      </c>
      <c r="T13" s="20" t="s">
        <v>279</v>
      </c>
      <c r="U13" s="21">
        <v>5</v>
      </c>
      <c r="V13" s="23" t="s">
        <v>274</v>
      </c>
      <c r="W13" s="24" t="s">
        <v>423</v>
      </c>
      <c r="X13" s="20" t="s">
        <v>281</v>
      </c>
      <c r="Y13" s="21">
        <v>7</v>
      </c>
      <c r="Z13" s="25" t="s">
        <v>433</v>
      </c>
      <c r="AA13" s="26" t="s">
        <v>480</v>
      </c>
      <c r="AB13" s="20" t="s">
        <v>7</v>
      </c>
      <c r="AC13" s="21">
        <v>5</v>
      </c>
      <c r="AD13" s="25" t="s">
        <v>436</v>
      </c>
      <c r="AE13" s="26" t="s">
        <v>485</v>
      </c>
      <c r="AF13" s="20" t="s">
        <v>7</v>
      </c>
      <c r="AG13" s="21">
        <v>2</v>
      </c>
    </row>
    <row r="14" spans="1:33" ht="180.5" thickBot="1" x14ac:dyDescent="0.4">
      <c r="A14" s="6" t="s">
        <v>20</v>
      </c>
      <c r="B14" s="23" t="s">
        <v>287</v>
      </c>
      <c r="C14" s="24" t="s">
        <v>288</v>
      </c>
      <c r="D14" s="20" t="s">
        <v>7</v>
      </c>
      <c r="E14" s="21">
        <v>2</v>
      </c>
      <c r="F14" s="23" t="s">
        <v>289</v>
      </c>
      <c r="G14" s="24" t="s">
        <v>297</v>
      </c>
      <c r="H14" s="20" t="s">
        <v>287</v>
      </c>
      <c r="I14" s="21">
        <v>5</v>
      </c>
      <c r="J14" s="23" t="s">
        <v>293</v>
      </c>
      <c r="K14" s="24" t="s">
        <v>298</v>
      </c>
      <c r="L14" s="20" t="s">
        <v>289</v>
      </c>
      <c r="M14" s="21">
        <v>2</v>
      </c>
      <c r="N14" s="23" t="s">
        <v>263</v>
      </c>
      <c r="O14" s="23" t="s">
        <v>263</v>
      </c>
      <c r="P14" s="67" t="s">
        <v>263</v>
      </c>
      <c r="Q14" s="67" t="s">
        <v>263</v>
      </c>
      <c r="R14" s="23" t="s">
        <v>295</v>
      </c>
      <c r="S14" s="24" t="s">
        <v>299</v>
      </c>
      <c r="T14" s="20" t="s">
        <v>7</v>
      </c>
      <c r="U14" s="21">
        <v>5</v>
      </c>
      <c r="V14" s="23" t="s">
        <v>300</v>
      </c>
      <c r="W14" s="24" t="s">
        <v>402</v>
      </c>
      <c r="X14" s="20" t="s">
        <v>295</v>
      </c>
      <c r="Y14" s="21">
        <v>7</v>
      </c>
      <c r="Z14" s="25" t="s">
        <v>433</v>
      </c>
      <c r="AA14" s="26" t="s">
        <v>438</v>
      </c>
      <c r="AB14" s="20" t="s">
        <v>7</v>
      </c>
      <c r="AC14" s="21">
        <v>5</v>
      </c>
      <c r="AD14" s="25" t="s">
        <v>436</v>
      </c>
      <c r="AE14" s="26" t="s">
        <v>485</v>
      </c>
      <c r="AF14" s="20" t="s">
        <v>7</v>
      </c>
      <c r="AG14" s="21">
        <v>2</v>
      </c>
    </row>
    <row r="15" spans="1:33" ht="180.5" thickBot="1" x14ac:dyDescent="0.4">
      <c r="A15" s="6" t="s">
        <v>28</v>
      </c>
      <c r="B15" s="23" t="s">
        <v>301</v>
      </c>
      <c r="C15" s="24" t="s">
        <v>317</v>
      </c>
      <c r="D15" s="20" t="s">
        <v>7</v>
      </c>
      <c r="E15" s="21">
        <v>2</v>
      </c>
      <c r="F15" s="23" t="s">
        <v>305</v>
      </c>
      <c r="G15" s="24" t="s">
        <v>318</v>
      </c>
      <c r="H15" s="20" t="s">
        <v>7</v>
      </c>
      <c r="I15" s="21">
        <v>5</v>
      </c>
      <c r="J15" s="23" t="s">
        <v>309</v>
      </c>
      <c r="K15" s="24" t="s">
        <v>319</v>
      </c>
      <c r="L15" s="20" t="s">
        <v>301</v>
      </c>
      <c r="M15" s="21">
        <v>2</v>
      </c>
      <c r="N15" s="23" t="s">
        <v>303</v>
      </c>
      <c r="O15" s="24" t="s">
        <v>320</v>
      </c>
      <c r="P15" s="20" t="s">
        <v>7</v>
      </c>
      <c r="Q15" s="21">
        <v>2</v>
      </c>
      <c r="R15" s="23" t="s">
        <v>312</v>
      </c>
      <c r="S15" s="24" t="s">
        <v>321</v>
      </c>
      <c r="T15" s="20" t="s">
        <v>7</v>
      </c>
      <c r="U15" s="21">
        <v>5</v>
      </c>
      <c r="V15" s="23" t="s">
        <v>174</v>
      </c>
      <c r="W15" s="24" t="s">
        <v>322</v>
      </c>
      <c r="X15" s="20" t="s">
        <v>7</v>
      </c>
      <c r="Y15" s="21">
        <v>5</v>
      </c>
      <c r="Z15" s="25" t="s">
        <v>433</v>
      </c>
      <c r="AA15" s="26" t="s">
        <v>480</v>
      </c>
      <c r="AB15" s="20" t="s">
        <v>7</v>
      </c>
      <c r="AC15" s="21">
        <v>5</v>
      </c>
      <c r="AD15" s="25" t="s">
        <v>436</v>
      </c>
      <c r="AE15" s="26" t="s">
        <v>485</v>
      </c>
      <c r="AF15" s="20" t="s">
        <v>7</v>
      </c>
      <c r="AG15" s="21">
        <v>2</v>
      </c>
    </row>
    <row r="16" spans="1:33" ht="60.5" thickBot="1" x14ac:dyDescent="0.4">
      <c r="A16" s="6" t="s">
        <v>29</v>
      </c>
      <c r="B16" s="23" t="s">
        <v>33</v>
      </c>
      <c r="C16" s="24" t="s">
        <v>323</v>
      </c>
      <c r="D16" s="20" t="s">
        <v>7</v>
      </c>
      <c r="E16" s="21">
        <v>2</v>
      </c>
      <c r="F16" s="23" t="s">
        <v>35</v>
      </c>
      <c r="G16" s="24" t="s">
        <v>324</v>
      </c>
      <c r="H16" s="20" t="s">
        <v>7</v>
      </c>
      <c r="I16" s="21">
        <v>5</v>
      </c>
      <c r="J16" s="23" t="s">
        <v>325</v>
      </c>
      <c r="K16" s="24" t="s">
        <v>326</v>
      </c>
      <c r="L16" s="20" t="s">
        <v>7</v>
      </c>
      <c r="M16" s="21">
        <v>2</v>
      </c>
      <c r="N16" s="23" t="s">
        <v>39</v>
      </c>
      <c r="O16" s="24" t="s">
        <v>327</v>
      </c>
      <c r="P16" s="20" t="s">
        <v>35</v>
      </c>
      <c r="Q16" s="21">
        <v>2</v>
      </c>
      <c r="R16" s="23" t="s">
        <v>41</v>
      </c>
      <c r="S16" s="24" t="s">
        <v>328</v>
      </c>
      <c r="T16" s="20" t="s">
        <v>35</v>
      </c>
      <c r="U16" s="21">
        <v>5</v>
      </c>
      <c r="V16" s="23" t="s">
        <v>329</v>
      </c>
      <c r="W16" s="24" t="s">
        <v>330</v>
      </c>
      <c r="X16" s="20" t="s">
        <v>7</v>
      </c>
      <c r="Y16" s="21">
        <v>5</v>
      </c>
      <c r="Z16" s="25" t="s">
        <v>47</v>
      </c>
      <c r="AA16" s="26" t="s">
        <v>331</v>
      </c>
      <c r="AB16" s="20" t="s">
        <v>7</v>
      </c>
      <c r="AC16" s="21">
        <v>5</v>
      </c>
      <c r="AD16" s="25" t="s">
        <v>332</v>
      </c>
      <c r="AE16" s="26" t="s">
        <v>333</v>
      </c>
      <c r="AF16" s="20" t="s">
        <v>47</v>
      </c>
      <c r="AG16" s="21">
        <v>2</v>
      </c>
    </row>
    <row r="17" spans="1:33" ht="156.5" thickBot="1" x14ac:dyDescent="0.4">
      <c r="A17" s="6" t="s">
        <v>30</v>
      </c>
      <c r="B17" s="23" t="s">
        <v>334</v>
      </c>
      <c r="C17" s="24" t="s">
        <v>349</v>
      </c>
      <c r="D17" s="20" t="s">
        <v>7</v>
      </c>
      <c r="E17" s="21">
        <v>2</v>
      </c>
      <c r="F17" s="23" t="s">
        <v>338</v>
      </c>
      <c r="G17" s="24" t="s">
        <v>350</v>
      </c>
      <c r="H17" s="20" t="s">
        <v>7</v>
      </c>
      <c r="I17" s="21">
        <v>5</v>
      </c>
      <c r="J17" s="23" t="s">
        <v>351</v>
      </c>
      <c r="K17" s="24" t="s">
        <v>352</v>
      </c>
      <c r="L17" s="20" t="s">
        <v>7</v>
      </c>
      <c r="M17" s="21">
        <v>2</v>
      </c>
      <c r="N17" s="23" t="s">
        <v>341</v>
      </c>
      <c r="O17" s="24" t="s">
        <v>353</v>
      </c>
      <c r="P17" s="20" t="s">
        <v>7</v>
      </c>
      <c r="Q17" s="21">
        <v>2</v>
      </c>
      <c r="R17" s="23" t="s">
        <v>343</v>
      </c>
      <c r="S17" s="24" t="s">
        <v>354</v>
      </c>
      <c r="T17" s="20" t="s">
        <v>7</v>
      </c>
      <c r="U17" s="21">
        <v>5</v>
      </c>
      <c r="V17" s="23" t="s">
        <v>355</v>
      </c>
      <c r="W17" s="24" t="s">
        <v>373</v>
      </c>
      <c r="X17" s="20" t="s">
        <v>7</v>
      </c>
      <c r="Y17" s="21">
        <v>5</v>
      </c>
      <c r="Z17" s="25" t="s">
        <v>64</v>
      </c>
      <c r="AA17" s="26" t="s">
        <v>481</v>
      </c>
      <c r="AB17" s="20" t="s">
        <v>7</v>
      </c>
      <c r="AC17" s="21">
        <v>5</v>
      </c>
      <c r="AD17" s="25" t="s">
        <v>66</v>
      </c>
      <c r="AE17" s="26" t="s">
        <v>484</v>
      </c>
      <c r="AF17" s="20" t="s">
        <v>64</v>
      </c>
      <c r="AG17" s="21">
        <v>2</v>
      </c>
    </row>
    <row r="18" spans="1:33" ht="108.5" thickBot="1" x14ac:dyDescent="0.4">
      <c r="A18" s="6" t="s">
        <v>394</v>
      </c>
      <c r="B18" s="23" t="s">
        <v>379</v>
      </c>
      <c r="C18" s="24" t="s">
        <v>380</v>
      </c>
      <c r="D18" s="20" t="s">
        <v>7</v>
      </c>
      <c r="E18" s="21">
        <v>2</v>
      </c>
      <c r="F18" s="23" t="s">
        <v>381</v>
      </c>
      <c r="G18" s="24" t="s">
        <v>382</v>
      </c>
      <c r="H18" s="20" t="s">
        <v>379</v>
      </c>
      <c r="I18" s="21">
        <v>5</v>
      </c>
      <c r="J18" s="23" t="s">
        <v>383</v>
      </c>
      <c r="K18" s="24" t="s">
        <v>384</v>
      </c>
      <c r="L18" s="20" t="s">
        <v>385</v>
      </c>
      <c r="M18" s="21">
        <v>2</v>
      </c>
      <c r="N18" s="23" t="s">
        <v>386</v>
      </c>
      <c r="O18" s="24" t="s">
        <v>387</v>
      </c>
      <c r="P18" s="20" t="s">
        <v>385</v>
      </c>
      <c r="Q18" s="21" t="s">
        <v>388</v>
      </c>
      <c r="R18" s="23" t="s">
        <v>389</v>
      </c>
      <c r="S18" s="24" t="s">
        <v>390</v>
      </c>
      <c r="T18" s="20" t="s">
        <v>391</v>
      </c>
      <c r="U18" s="21">
        <v>5</v>
      </c>
      <c r="V18" s="23" t="s">
        <v>392</v>
      </c>
      <c r="W18" s="24" t="s">
        <v>393</v>
      </c>
      <c r="X18" s="20" t="s">
        <v>385</v>
      </c>
      <c r="Y18" s="21">
        <v>5</v>
      </c>
      <c r="Z18" s="25" t="s">
        <v>420</v>
      </c>
      <c r="AA18" s="26" t="s">
        <v>419</v>
      </c>
      <c r="AB18" s="20" t="s">
        <v>7</v>
      </c>
      <c r="AC18" s="21">
        <v>5</v>
      </c>
      <c r="AD18" s="25" t="s">
        <v>421</v>
      </c>
      <c r="AE18" s="26" t="s">
        <v>422</v>
      </c>
      <c r="AF18" s="20" t="s">
        <v>7</v>
      </c>
      <c r="AG18" s="21">
        <v>1</v>
      </c>
    </row>
    <row r="19" spans="1:33" ht="144.5" thickBot="1" x14ac:dyDescent="0.4">
      <c r="A19" s="6" t="s">
        <v>31</v>
      </c>
      <c r="B19" s="23" t="s">
        <v>356</v>
      </c>
      <c r="C19" s="24" t="s">
        <v>365</v>
      </c>
      <c r="D19" s="20" t="s">
        <v>7</v>
      </c>
      <c r="E19" s="21">
        <v>2</v>
      </c>
      <c r="F19" s="23" t="s">
        <v>362</v>
      </c>
      <c r="G19" s="24" t="s">
        <v>366</v>
      </c>
      <c r="H19" s="20" t="s">
        <v>7</v>
      </c>
      <c r="I19" s="21">
        <v>5</v>
      </c>
      <c r="J19" s="23" t="s">
        <v>358</v>
      </c>
      <c r="K19" s="24" t="s">
        <v>367</v>
      </c>
      <c r="L19" s="20" t="s">
        <v>7</v>
      </c>
      <c r="M19" s="21">
        <v>2</v>
      </c>
      <c r="N19" s="23" t="s">
        <v>7</v>
      </c>
      <c r="O19" s="24" t="s">
        <v>442</v>
      </c>
      <c r="P19" s="20" t="s">
        <v>7</v>
      </c>
      <c r="Q19" s="21">
        <v>2</v>
      </c>
      <c r="R19" s="23" t="s">
        <v>364</v>
      </c>
      <c r="S19" s="24" t="s">
        <v>376</v>
      </c>
      <c r="T19" s="20" t="s">
        <v>7</v>
      </c>
      <c r="U19" s="21">
        <v>5</v>
      </c>
      <c r="V19" s="23" t="s">
        <v>360</v>
      </c>
      <c r="W19" s="24" t="s">
        <v>368</v>
      </c>
      <c r="X19" s="20" t="s">
        <v>7</v>
      </c>
      <c r="Y19" s="21">
        <v>5</v>
      </c>
      <c r="Z19" s="25" t="s">
        <v>160</v>
      </c>
      <c r="AA19" s="26" t="s">
        <v>482</v>
      </c>
      <c r="AB19" s="20" t="s">
        <v>7</v>
      </c>
      <c r="AC19" s="21">
        <v>5</v>
      </c>
      <c r="AD19" s="25" t="s">
        <v>162</v>
      </c>
      <c r="AE19" s="26" t="s">
        <v>483</v>
      </c>
      <c r="AF19" s="20" t="s">
        <v>160</v>
      </c>
      <c r="AG19" s="21">
        <v>2</v>
      </c>
    </row>
  </sheetData>
  <sheetProtection algorithmName="SHA-512" hashValue="0RxPAY163M7jpVdHZE05/Iqf6gLuExu3CXIQtiFMZENoC5lIG/9zU6QJt3I2Q39QWNs9HBAxyRBOmxAPEKCd+Q==" saltValue="HXOSiKgDdMriakNYYkpHYw==" spinCount="100000" sheet="1" objects="1" scenarios="1"/>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G15"/>
  <sheetViews>
    <sheetView workbookViewId="0">
      <selection activeCell="A2" sqref="A2:A11"/>
    </sheetView>
  </sheetViews>
  <sheetFormatPr defaultRowHeight="14.5" x14ac:dyDescent="0.35"/>
  <cols>
    <col min="1" max="1" width="60.81640625" customWidth="1"/>
  </cols>
  <sheetData>
    <row r="1" spans="1:7" x14ac:dyDescent="0.35">
      <c r="A1" t="s">
        <v>16</v>
      </c>
    </row>
    <row r="2" spans="1:7" ht="24" x14ac:dyDescent="0.35">
      <c r="A2" s="64" t="s">
        <v>371</v>
      </c>
    </row>
    <row r="3" spans="1:7" x14ac:dyDescent="0.35">
      <c r="A3" s="64" t="s">
        <v>377</v>
      </c>
    </row>
    <row r="4" spans="1:7" x14ac:dyDescent="0.35">
      <c r="A4" s="64" t="s">
        <v>400</v>
      </c>
    </row>
    <row r="5" spans="1:7" x14ac:dyDescent="0.35">
      <c r="A5" s="64" t="s">
        <v>378</v>
      </c>
      <c r="G5" s="65"/>
    </row>
    <row r="6" spans="1:7" x14ac:dyDescent="0.35">
      <c r="A6" s="64" t="s">
        <v>401</v>
      </c>
      <c r="G6" s="65"/>
    </row>
    <row r="7" spans="1:7" x14ac:dyDescent="0.35">
      <c r="A7" s="64" t="s">
        <v>377</v>
      </c>
      <c r="G7" s="65"/>
    </row>
    <row r="8" spans="1:7" x14ac:dyDescent="0.35">
      <c r="A8" s="64" t="s">
        <v>495</v>
      </c>
      <c r="G8" s="65"/>
    </row>
    <row r="9" spans="1:7" x14ac:dyDescent="0.35">
      <c r="A9" s="64" t="s">
        <v>496</v>
      </c>
      <c r="G9" s="65"/>
    </row>
    <row r="10" spans="1:7" ht="24" x14ac:dyDescent="0.35">
      <c r="A10" s="64" t="s">
        <v>494</v>
      </c>
      <c r="G10" s="65"/>
    </row>
    <row r="11" spans="1:7" x14ac:dyDescent="0.35">
      <c r="A11" s="64" t="s">
        <v>370</v>
      </c>
      <c r="G11" s="65"/>
    </row>
    <row r="12" spans="1:7" x14ac:dyDescent="0.35">
      <c r="G12" s="65"/>
    </row>
    <row r="13" spans="1:7" x14ac:dyDescent="0.35">
      <c r="G13" s="65"/>
    </row>
    <row r="14" spans="1:7" x14ac:dyDescent="0.35">
      <c r="G14" s="65"/>
    </row>
    <row r="15" spans="1:7" x14ac:dyDescent="0.35">
      <c r="G15" s="65"/>
    </row>
  </sheetData>
  <sheetProtection algorithmName="SHA-512" hashValue="ujOmpzqiwZUS3KMIKlgEiBQOpBeoUkDJtMspfGPpE4eAbtAKQnwPsV2y2thRVloFpUWhWoQYofoo9dNfT3c79A==" saltValue="yqMhYf9KFMBEme2RJso3fA==" spinCount="100000" sheet="1" objects="1" scenarios="1"/>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LHSE</Program>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051B0F-5D05-488F-A2AB-B65400999AAE}">
  <ds:schemaRefs>
    <ds:schemaRef ds:uri="http://purl.org/dc/terms/"/>
    <ds:schemaRef ds:uri="http://schemas.microsoft.com/office/2006/documentManagement/types"/>
    <ds:schemaRef ds:uri="http://purl.org/dc/dcmitype/"/>
    <ds:schemaRef ds:uri="http://schemas.microsoft.com/office/infopath/2007/PartnerControls"/>
    <ds:schemaRef ds:uri="1dc07978-a652-4acb-8d7f-8cd0e5d595b7"/>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Sheet4</vt:lpstr>
      <vt:lpstr>Sheet3</vt:lpstr>
      <vt:lpstr>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Vanessa Rugolo</cp:lastModifiedBy>
  <cp:revision/>
  <cp:lastPrinted>2021-09-22T01:18:17Z</cp:lastPrinted>
  <dcterms:created xsi:type="dcterms:W3CDTF">2021-03-19T03:50:52Z</dcterms:created>
  <dcterms:modified xsi:type="dcterms:W3CDTF">2025-03-11T03:57:04Z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