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5AA34258-4296-4F62-BCFF-D162C6999766}" xr6:coauthVersionLast="47" xr6:coauthVersionMax="47" xr10:uidLastSave="{00000000-0000-0000-0000-000000000000}"/>
  <workbookProtection workbookAlgorithmName="SHA-512" workbookHashValue="nAqfplCAZdb2bCzE/xb2Yn2uqVXvriNa710T+1/KqWZ/6+YNwUiVhIKsl6rvvGOUD/taZo9ogcXRmqNkTf2NuQ==" workbookSaltValue="PGWUQiZIeDYBE+ZwzpDinQ==" workbookSpinCount="100000" lockStructure="1"/>
  <bookViews>
    <workbookView xWindow="-110" yWindow="-110" windowWidth="19420" windowHeight="10300" xr2:uid="{3E608F24-AE44-4E6B-9808-29A01A2F6EB2}"/>
  </bookViews>
  <sheets>
    <sheet name="Enrolment Advice" sheetId="1" r:id="rId1"/>
    <sheet name="Specialism" sheetId="2" r:id="rId2"/>
    <sheet name="Elective" sheetId="3" r:id="rId3"/>
  </sheets>
  <definedNames>
    <definedName name="area">Specialism!$A$2,Specialism!$A$3</definedName>
    <definedName name="electives">Elective!$A$2:$A$8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A41" i="1"/>
  <c r="D36" i="1"/>
  <c r="C36" i="1"/>
  <c r="B36" i="1"/>
  <c r="A36" i="1"/>
  <c r="D24" i="1"/>
  <c r="C24" i="1"/>
  <c r="B24" i="1"/>
  <c r="A24" i="1"/>
</calcChain>
</file>

<file path=xl/sharedStrings.xml><?xml version="1.0" encoding="utf-8"?>
<sst xmlns="http://schemas.openxmlformats.org/spreadsheetml/2006/main" count="192" uniqueCount="143">
  <si>
    <t>Specialisation:</t>
  </si>
  <si>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</si>
  <si>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</si>
  <si>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</si>
  <si>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</si>
  <si>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</si>
  <si>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</si>
  <si>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</si>
  <si>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</si>
  <si>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</si>
  <si>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</si>
  <si>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</si>
  <si>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</si>
  <si>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</si>
  <si>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</si>
  <si>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</si>
  <si>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</si>
  <si>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</si>
  <si>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</si>
  <si>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</si>
  <si>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</si>
  <si>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</si>
  <si>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</si>
  <si>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</si>
  <si>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</si>
  <si>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</si>
  <si>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</si>
  <si>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</si>
  <si>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</si>
  <si>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</si>
  <si>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</si>
  <si>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</si>
  <si>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 xml:space="preserve">All previous courses </t>
  </si>
  <si>
    <t>CLICK HERE TO SELECT</t>
  </si>
  <si>
    <t xml:space="preserve"> </t>
  </si>
  <si>
    <t>select specialism from drop down list above for course options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</si>
  <si>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</si>
  <si>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</si>
  <si>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</si>
  <si>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</si>
  <si>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</si>
  <si>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</si>
  <si>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</si>
  <si>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</si>
  <si>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</si>
  <si>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</si>
  <si>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</si>
  <si>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</si>
  <si>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</si>
  <si>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</si>
  <si>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</si>
  <si>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</si>
  <si>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</si>
  <si>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</si>
  <si>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</si>
  <si>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</si>
  <si>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</si>
  <si>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</si>
  <si>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</si>
  <si>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</si>
  <si>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</si>
  <si>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</si>
  <si>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</si>
  <si>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</si>
  <si>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</si>
  <si>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</si>
  <si>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</si>
  <si>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</si>
  <si>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2097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</si>
  <si>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</si>
  <si>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</si>
  <si>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</si>
  <si>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</si>
  <si>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</si>
  <si>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</si>
  <si>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</si>
  <si>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</si>
  <si>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</si>
  <si>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</si>
  <si>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Co req EDUC 1044</t>
  </si>
  <si>
    <t>EDUC 4245</t>
  </si>
  <si>
    <r>
      <t xml:space="preserve">Professional Experience 4 (Honours): Inquiry into Practice *13.5 units </t>
    </r>
    <r>
      <rPr>
        <sz val="8"/>
        <color rgb="FF000000"/>
        <rFont val="Calibri"/>
        <family val="2"/>
      </rPr>
      <t>(LANTITE sucessfully passed)</t>
    </r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</si>
  <si>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</si>
  <si>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</si>
  <si>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</si>
  <si>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</si>
  <si>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</si>
  <si>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EDUC 1112</t>
  </si>
  <si>
    <t>Professional Experience 1: Introduction to Educators' Practices (Birth-3 years)</t>
  </si>
  <si>
    <t>English Curriculum: Reading</t>
  </si>
  <si>
    <t>English Curriculum: Text Production</t>
  </si>
  <si>
    <t>EDUC 4247</t>
  </si>
  <si>
    <t>English Curriculum: Programming</t>
  </si>
  <si>
    <t>Honours Educational Research: Theory, Literature &amp; Policy</t>
  </si>
  <si>
    <t>All courses in yr1-3</t>
  </si>
  <si>
    <t>Honours Research Methodology: Methods &amp; Ethics</t>
  </si>
  <si>
    <t>ENVT 1013</t>
  </si>
  <si>
    <t>Primary Specialism 1 - Environment, Society and Climate</t>
  </si>
  <si>
    <t xml:space="preserve">MATH 1057 </t>
  </si>
  <si>
    <t>Primary Specialism 2 - Mathematics for Primary Educators 1</t>
  </si>
  <si>
    <t>Primary Specialism 3 - Leading Mathematics in Early Childhood Education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</si>
  <si>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</si>
  <si>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</si>
  <si>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</si>
  <si>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</si>
  <si>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2025 – Semester 2</t>
  </si>
  <si>
    <t>2026 – Semester 2</t>
  </si>
  <si>
    <t>2027 – Semester 1</t>
  </si>
  <si>
    <t>2027 – Semester 2</t>
  </si>
  <si>
    <t>English Curriculum: Language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</si>
  <si>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</si>
  <si>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
MATH 1057</t>
  </si>
  <si>
    <t>Science and Mathematics Education 2 (B-5)</t>
  </si>
  <si>
    <t>EDUC 3073</t>
  </si>
  <si>
    <t xml:space="preserve">Mathematics Education 1 </t>
  </si>
  <si>
    <t>Questions?</t>
  </si>
  <si>
    <t>For any study plan/ program related enquiries:</t>
  </si>
  <si>
    <t>EDC-TeachingLearning@unisa.edu.au</t>
  </si>
  <si>
    <t>For any placement related enquiries:</t>
  </si>
  <si>
    <t>EDC-Placement@unisa.edu.au</t>
  </si>
  <si>
    <t>LANTITE enquiries:</t>
  </si>
  <si>
    <t>LANTITE@unisa.edu.au</t>
  </si>
  <si>
    <t>EDUC 1041
Co-req
EDUC 3081</t>
  </si>
  <si>
    <t>Primary Specialism 3 - Grammar Across the Curriculum</t>
  </si>
  <si>
    <t>EDUC 1087</t>
  </si>
  <si>
    <t>Primary Specialism 1 -  Teaching Linguistically Diverse Learners</t>
  </si>
  <si>
    <t>**Intensive in Jan**</t>
  </si>
  <si>
    <t>LANG 1024 OR SACE:</t>
  </si>
  <si>
    <t>Primary Specialism 3 - French 2A or SACE: Stage 2: Contact EDC-TeachingLearning@unisa.edu.au</t>
  </si>
  <si>
    <t>MHEC/LHEC Bachelor of Early Childhood Education (Honours) - MID YEAR ENTRY - Commencing 2025</t>
  </si>
  <si>
    <t>2026 - Semester 1</t>
  </si>
  <si>
    <t>Science and Mathematics Education (Junior Primary)</t>
  </si>
  <si>
    <t>EDUC 4213 - Peers Relationships &amp; Health - SP7 intensive to be undertaken in 3rd year at latest (Pre-req EDUC 2092)</t>
  </si>
  <si>
    <t>EDUC 4100 - Teaching Children with Disabilities - SP2 (EXT)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</si>
  <si>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</si>
  <si>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>EDUC 3065 - Brain Development in Early Childhood - SP2/SP5 (EXT)</t>
  </si>
  <si>
    <t>EDUC 4208 - Teaching in Rural and Regional Locations - SP2 (EXT)</t>
  </si>
  <si>
    <t xml:space="preserve">EDUC 4193 - Leadership &amp; Advocacy in Early Childhood - SP2 (EXT) </t>
  </si>
  <si>
    <t xml:space="preserve">Professional Experience 2: Curriculum and Pedagogy (Early Childhood) </t>
  </si>
  <si>
    <t>2028 – Semester 1</t>
  </si>
  <si>
    <t>2028 – Semester 2</t>
  </si>
  <si>
    <t>2029 – Semester 1</t>
  </si>
  <si>
    <t>2029 –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</si>
</sst>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/>
    <xf numFmtId="0" fontId="6" fillId="4" borderId="8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9" borderId="0" xfId="0" applyFont="1" applyFill="1"/>
    <xf numFmtId="0" fontId="7" fillId="9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 hidden="1"/>
    </xf>
    <xf numFmtId="0" fontId="18" fillId="0" borderId="14" xfId="0" applyFont="1" applyBorder="1"/>
    <xf numFmtId="0" fontId="0" fillId="0" borderId="15" xfId="0" applyBorder="1"/>
    <xf numFmtId="0" fontId="0" fillId="0" borderId="17" xfId="0" applyBorder="1"/>
    <xf numFmtId="0" fontId="17" fillId="0" borderId="0" xfId="1" applyBorder="1"/>
    <xf numFmtId="0" fontId="0" fillId="0" borderId="19" xfId="0" applyBorder="1"/>
    <xf numFmtId="0" fontId="14" fillId="0" borderId="18" xfId="0" applyFont="1" applyBorder="1"/>
    <xf numFmtId="0" fontId="17" fillId="0" borderId="13" xfId="1" applyBorder="1"/>
    <xf numFmtId="0" fontId="0" fillId="0" borderId="13" xfId="0" applyBorder="1"/>
    <xf numFmtId="0" fontId="0" fillId="0" borderId="20" xfId="0" applyBorder="1"/>
    <xf numFmtId="1" fontId="8" fillId="0" borderId="1" xfId="0" applyNumberFormat="1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0" xfId="0" applyFont="1" applyFill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94468D-3F1D-4883-AEDD-38D3420A0DD4}"/>
            </a:ext>
          </a:extLst>
        </xdr:cNvPr>
        <xdr:cNvSpPr txBox="1"/>
      </xdr:nvSpPr>
      <xdr:spPr>
        <a:xfrm>
          <a:off x="6953250" y="2190750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4"/>
  <sheetViews>
    <sheetView tabSelected="1" workbookViewId="0">
      <selection activeCell="A7" sqref="A7:XFD7"/>
    </sheetView>
  </sheetViews>
  <sheetFormatPr defaultRowHeight="14.5" x14ac:dyDescent="0.35"/>
  <cols>
    <col min="2" max="2" width="52.26953125" customWidth="1"/>
    <col min="3" max="3" width="13.453125" customWidth="1"/>
    <col min="4" max="4" width="9.179687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81" t="s">
        <v>129</v>
      </c>
      <c r="B1" s="81"/>
      <c r="C1" s="81"/>
      <c r="D1" s="81"/>
      <c r="E1" s="81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2" customFormat="1" x14ac:dyDescent="0.35">
      <c r="B5" s="33" t="s">
        <v>0</v>
      </c>
      <c r="C5" s="82" t="s">
        <v>33</v>
      </c>
      <c r="D5" s="82"/>
    </row>
    <row r="6" spans="1:8" ht="21" x14ac:dyDescent="0.3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</row>
    <row r="7" spans="1:8" x14ac:dyDescent="0.35">
      <c r="A7" s="41"/>
      <c r="B7" s="42" t="s">
        <v>105</v>
      </c>
      <c r="C7" s="22"/>
      <c r="D7" s="22"/>
      <c r="E7" s="23"/>
      <c r="G7" s="27"/>
      <c r="H7" s="28" t="s">
        <v>7</v>
      </c>
    </row>
    <row r="8" spans="1:8" x14ac:dyDescent="0.35">
      <c r="A8" s="53" t="s">
        <v>87</v>
      </c>
      <c r="B8" s="54" t="s">
        <v>109</v>
      </c>
      <c r="C8" s="48" t="s">
        <v>10</v>
      </c>
      <c r="D8" s="48">
        <v>5</v>
      </c>
      <c r="E8" s="59"/>
      <c r="G8" s="29"/>
      <c r="H8" s="28" t="s">
        <v>11</v>
      </c>
    </row>
    <row r="9" spans="1:8" x14ac:dyDescent="0.35">
      <c r="A9" s="46" t="s">
        <v>15</v>
      </c>
      <c r="B9" s="47" t="s">
        <v>16</v>
      </c>
      <c r="C9" s="48" t="s">
        <v>10</v>
      </c>
      <c r="D9" s="48">
        <v>5</v>
      </c>
      <c r="E9" s="59"/>
      <c r="G9" s="30"/>
      <c r="H9" s="28" t="s">
        <v>12</v>
      </c>
    </row>
    <row r="10" spans="1:8" x14ac:dyDescent="0.35">
      <c r="A10" s="46" t="s">
        <v>84</v>
      </c>
      <c r="B10" s="47" t="s">
        <v>85</v>
      </c>
      <c r="C10" s="48" t="s">
        <v>10</v>
      </c>
      <c r="D10" s="48">
        <v>5</v>
      </c>
      <c r="E10" s="60"/>
      <c r="G10" s="31"/>
      <c r="H10" s="28" t="s">
        <v>13</v>
      </c>
    </row>
    <row r="11" spans="1:8" x14ac:dyDescent="0.35">
      <c r="A11" s="41"/>
      <c r="B11" s="42" t="s">
        <v>130</v>
      </c>
      <c r="C11" s="22"/>
      <c r="D11" s="22"/>
      <c r="E11" s="23"/>
      <c r="G11" s="32"/>
      <c r="H11" s="32"/>
    </row>
    <row r="12" spans="1:8" ht="24" x14ac:dyDescent="0.35">
      <c r="A12" s="24" t="s">
        <v>53</v>
      </c>
      <c r="B12" s="17" t="s">
        <v>88</v>
      </c>
      <c r="C12" s="37" t="s">
        <v>10</v>
      </c>
      <c r="D12" s="37">
        <v>2</v>
      </c>
      <c r="E12" s="61"/>
      <c r="G12" s="32"/>
      <c r="H12" s="32"/>
    </row>
    <row r="13" spans="1:8" x14ac:dyDescent="0.35">
      <c r="A13" s="46" t="s">
        <v>77</v>
      </c>
      <c r="B13" s="47" t="s">
        <v>78</v>
      </c>
      <c r="C13" s="40" t="s">
        <v>79</v>
      </c>
      <c r="D13" s="48">
        <v>2</v>
      </c>
      <c r="E13" s="61"/>
      <c r="G13" s="32"/>
      <c r="H13" s="32"/>
    </row>
    <row r="14" spans="1:8" x14ac:dyDescent="0.35">
      <c r="A14" s="45" t="s">
        <v>74</v>
      </c>
      <c r="B14" s="47" t="s">
        <v>75</v>
      </c>
      <c r="C14" s="48" t="s">
        <v>10</v>
      </c>
      <c r="D14" s="48">
        <v>2</v>
      </c>
      <c r="E14" s="61"/>
      <c r="G14" s="32"/>
      <c r="H14" s="32"/>
    </row>
    <row r="15" spans="1:8" x14ac:dyDescent="0.35">
      <c r="A15" s="46" t="s">
        <v>14</v>
      </c>
      <c r="B15" s="47" t="s">
        <v>76</v>
      </c>
      <c r="C15" s="48" t="s">
        <v>10</v>
      </c>
      <c r="D15" s="48">
        <v>2</v>
      </c>
      <c r="E15" s="59"/>
    </row>
    <row r="16" spans="1:8" x14ac:dyDescent="0.35">
      <c r="A16" s="43"/>
      <c r="B16" s="44" t="s">
        <v>106</v>
      </c>
      <c r="C16" s="22"/>
      <c r="D16" s="22"/>
      <c r="E16" s="23"/>
      <c r="G16" s="5"/>
    </row>
    <row r="17" spans="1:15" x14ac:dyDescent="0.35">
      <c r="A17" s="39" t="s">
        <v>8</v>
      </c>
      <c r="B17" s="38" t="s">
        <v>9</v>
      </c>
      <c r="C17" s="36" t="s">
        <v>10</v>
      </c>
      <c r="D17" s="36">
        <v>5</v>
      </c>
      <c r="E17" s="59"/>
    </row>
    <row r="18" spans="1:15" x14ac:dyDescent="0.35">
      <c r="A18" s="53" t="s">
        <v>26</v>
      </c>
      <c r="B18" s="54" t="s">
        <v>27</v>
      </c>
      <c r="C18" s="16"/>
      <c r="D18" s="16">
        <v>5</v>
      </c>
      <c r="E18" s="63"/>
    </row>
    <row r="19" spans="1:15" ht="25" customHeight="1" x14ac:dyDescent="0.35">
      <c r="A19" s="46" t="s">
        <v>113</v>
      </c>
      <c r="B19" s="47" t="s">
        <v>114</v>
      </c>
      <c r="C19" s="36"/>
      <c r="D19" s="36">
        <v>5</v>
      </c>
      <c r="E19" s="59"/>
    </row>
    <row r="20" spans="1:15" x14ac:dyDescent="0.35">
      <c r="A20" s="20"/>
      <c r="B20" s="21" t="s">
        <v>107</v>
      </c>
      <c r="C20" s="22"/>
      <c r="D20" s="22"/>
      <c r="E20" s="23"/>
    </row>
    <row r="21" spans="1:15" x14ac:dyDescent="0.35">
      <c r="A21" s="56" t="s">
        <v>17</v>
      </c>
      <c r="B21" s="54" t="s">
        <v>89</v>
      </c>
      <c r="C21" s="40" t="s">
        <v>87</v>
      </c>
      <c r="D21" s="36">
        <v>2</v>
      </c>
      <c r="E21" s="59"/>
    </row>
    <row r="22" spans="1:15" x14ac:dyDescent="0.35">
      <c r="A22" s="34" t="s">
        <v>18</v>
      </c>
      <c r="B22" s="35" t="s">
        <v>19</v>
      </c>
      <c r="C22" s="36" t="s">
        <v>10</v>
      </c>
      <c r="D22" s="36">
        <v>2</v>
      </c>
      <c r="E22" s="59"/>
    </row>
    <row r="23" spans="1:15" ht="35.25" customHeight="1" x14ac:dyDescent="0.35">
      <c r="A23" s="34" t="s">
        <v>20</v>
      </c>
      <c r="B23" s="35" t="s">
        <v>21</v>
      </c>
      <c r="C23" s="36" t="s">
        <v>10</v>
      </c>
      <c r="D23" s="36">
        <v>2</v>
      </c>
      <c r="E23" s="59"/>
    </row>
    <row r="24" spans="1:15" x14ac:dyDescent="0.35">
      <c r="A24" s="49" t="str">
        <f>VLOOKUP($C$5,Specialism!1:1048576,2,FALSE)</f>
        <v xml:space="preserve"> </v>
      </c>
      <c r="B24" s="50" t="str">
        <f>VLOOKUP($C$5,Specialism!1:1048576,3,FALSE)</f>
        <v>select specialism from drop down list above for course options</v>
      </c>
      <c r="C24" s="51" t="str">
        <f>VLOOKUP($C$5,Specialism!1:1048576,4,FALSE)</f>
        <v xml:space="preserve"> </v>
      </c>
      <c r="D24" s="51" t="str">
        <f>VLOOKUP($C$5,Specialism!1:1048576,5,FALSE)</f>
        <v xml:space="preserve"> </v>
      </c>
      <c r="E24" s="62"/>
    </row>
    <row r="25" spans="1:15" x14ac:dyDescent="0.35">
      <c r="A25" s="20"/>
      <c r="B25" s="21" t="s">
        <v>108</v>
      </c>
      <c r="C25" s="22"/>
      <c r="D25" s="22"/>
      <c r="E25" s="23"/>
    </row>
    <row r="26" spans="1:15" x14ac:dyDescent="0.35">
      <c r="A26" s="24" t="s">
        <v>67</v>
      </c>
      <c r="B26" s="17" t="s">
        <v>138</v>
      </c>
      <c r="C26" s="36" t="s">
        <v>53</v>
      </c>
      <c r="D26" s="36">
        <v>5</v>
      </c>
      <c r="E26" s="59"/>
    </row>
    <row r="27" spans="1:15" x14ac:dyDescent="0.35">
      <c r="A27" s="34" t="s">
        <v>22</v>
      </c>
      <c r="B27" s="35" t="s">
        <v>23</v>
      </c>
      <c r="C27" s="36" t="s">
        <v>10</v>
      </c>
      <c r="D27" s="58">
        <v>5</v>
      </c>
      <c r="E27" s="59"/>
    </row>
    <row r="28" spans="1:15" ht="24" x14ac:dyDescent="0.35">
      <c r="A28" s="34" t="s">
        <v>24</v>
      </c>
      <c r="B28" s="35" t="s">
        <v>25</v>
      </c>
      <c r="C28" s="36" t="s">
        <v>14</v>
      </c>
      <c r="D28" s="36">
        <v>6</v>
      </c>
      <c r="E28" s="59"/>
      <c r="G28" s="65" t="s">
        <v>115</v>
      </c>
      <c r="H28" s="66"/>
      <c r="I28" s="66"/>
      <c r="J28" s="66"/>
      <c r="K28" s="66"/>
      <c r="L28" s="66"/>
      <c r="M28" s="66"/>
      <c r="N28" s="66"/>
      <c r="O28" s="67"/>
    </row>
    <row r="29" spans="1:15" x14ac:dyDescent="0.35">
      <c r="A29" s="20"/>
      <c r="B29" s="21" t="s">
        <v>139</v>
      </c>
      <c r="C29" s="22"/>
      <c r="D29" s="22"/>
      <c r="E29" s="23"/>
      <c r="G29" s="83" t="s">
        <v>116</v>
      </c>
      <c r="H29" s="84"/>
      <c r="I29" s="84"/>
      <c r="J29" s="84"/>
      <c r="K29" s="84"/>
      <c r="L29" s="68" t="s">
        <v>117</v>
      </c>
      <c r="O29" s="69"/>
    </row>
    <row r="30" spans="1:15" ht="14.25" customHeight="1" x14ac:dyDescent="0.35">
      <c r="A30" s="34" t="s">
        <v>69</v>
      </c>
      <c r="B30" s="35" t="s">
        <v>112</v>
      </c>
      <c r="C30" s="36"/>
      <c r="D30" s="36">
        <v>2</v>
      </c>
      <c r="E30" s="59"/>
      <c r="G30" s="83" t="s">
        <v>118</v>
      </c>
      <c r="H30" s="84"/>
      <c r="I30" s="84"/>
      <c r="J30" s="84"/>
      <c r="K30" s="84"/>
      <c r="L30" s="68" t="s">
        <v>119</v>
      </c>
      <c r="O30" s="69"/>
    </row>
    <row r="31" spans="1:15" x14ac:dyDescent="0.35">
      <c r="A31" s="25" t="s">
        <v>70</v>
      </c>
      <c r="B31" s="15" t="s">
        <v>71</v>
      </c>
      <c r="C31" s="36" t="s">
        <v>67</v>
      </c>
      <c r="D31" s="36">
        <v>2</v>
      </c>
      <c r="E31" s="59"/>
      <c r="G31" s="70"/>
      <c r="H31" s="32"/>
      <c r="I31" s="32"/>
      <c r="J31" s="32"/>
      <c r="K31" s="32"/>
      <c r="O31" s="69"/>
    </row>
    <row r="32" spans="1:15" ht="31.5" x14ac:dyDescent="0.35">
      <c r="A32" s="34" t="s">
        <v>72</v>
      </c>
      <c r="B32" s="35" t="s">
        <v>73</v>
      </c>
      <c r="C32" s="36" t="s">
        <v>122</v>
      </c>
      <c r="D32" s="36">
        <v>2</v>
      </c>
      <c r="E32" s="59"/>
      <c r="G32" s="79" t="s">
        <v>120</v>
      </c>
      <c r="H32" s="80"/>
      <c r="I32" s="80"/>
      <c r="J32" s="80"/>
      <c r="K32" s="80"/>
      <c r="L32" s="71" t="s">
        <v>121</v>
      </c>
      <c r="M32" s="72"/>
      <c r="N32" s="72"/>
      <c r="O32" s="73"/>
    </row>
    <row r="33" spans="1:5" x14ac:dyDescent="0.35">
      <c r="A33" s="20"/>
      <c r="B33" s="21" t="s">
        <v>140</v>
      </c>
      <c r="C33" s="22"/>
      <c r="D33" s="22"/>
      <c r="E33" s="23"/>
    </row>
    <row r="34" spans="1:5" x14ac:dyDescent="0.35">
      <c r="A34" s="34" t="s">
        <v>68</v>
      </c>
      <c r="B34" s="35" t="s">
        <v>131</v>
      </c>
      <c r="C34" s="36"/>
      <c r="D34" s="36">
        <v>5</v>
      </c>
      <c r="E34" s="59"/>
    </row>
    <row r="35" spans="1:5" x14ac:dyDescent="0.35">
      <c r="A35" s="53" t="s">
        <v>28</v>
      </c>
      <c r="B35" s="54" t="s">
        <v>90</v>
      </c>
      <c r="C35" s="16" t="s">
        <v>17</v>
      </c>
      <c r="D35" s="16">
        <v>5</v>
      </c>
      <c r="E35" s="63"/>
    </row>
    <row r="36" spans="1:5" x14ac:dyDescent="0.35">
      <c r="A36" s="49" t="str">
        <f>VLOOKUP($C$5,Specialism!1:1048576,6,FALSE)</f>
        <v xml:space="preserve"> </v>
      </c>
      <c r="B36" s="50" t="str">
        <f>VLOOKUP($C$5,Specialism!1:1048576,7,FALSE)</f>
        <v>select specialism from drop down list above for course options</v>
      </c>
      <c r="C36" s="52" t="str">
        <f>VLOOKUP($C$5,Specialism!1:1048576,8,FALSE)</f>
        <v xml:space="preserve"> </v>
      </c>
      <c r="D36" s="52" t="str">
        <f>VLOOKUP($C$5,Specialism!1:1048576,9,FALSE)</f>
        <v xml:space="preserve"> </v>
      </c>
      <c r="E36" s="64"/>
    </row>
    <row r="37" spans="1:5" x14ac:dyDescent="0.35">
      <c r="A37" s="20"/>
      <c r="B37" s="21" t="s">
        <v>141</v>
      </c>
      <c r="C37" s="22"/>
      <c r="D37" s="22"/>
      <c r="E37" s="23"/>
    </row>
    <row r="38" spans="1:5" ht="21" x14ac:dyDescent="0.35">
      <c r="A38" s="53" t="s">
        <v>29</v>
      </c>
      <c r="B38" s="54" t="s">
        <v>93</v>
      </c>
      <c r="C38" s="57" t="s">
        <v>94</v>
      </c>
      <c r="D38" s="55">
        <v>1</v>
      </c>
      <c r="E38" s="59" t="s">
        <v>126</v>
      </c>
    </row>
    <row r="39" spans="1:5" x14ac:dyDescent="0.35">
      <c r="A39" s="34" t="s">
        <v>31</v>
      </c>
      <c r="B39" s="54" t="s">
        <v>95</v>
      </c>
      <c r="C39" s="57" t="s">
        <v>94</v>
      </c>
      <c r="D39" s="36">
        <v>2</v>
      </c>
      <c r="E39" s="59"/>
    </row>
    <row r="40" spans="1:5" ht="32.25" customHeight="1" x14ac:dyDescent="0.35">
      <c r="A40" s="53" t="s">
        <v>91</v>
      </c>
      <c r="B40" s="54" t="s">
        <v>92</v>
      </c>
      <c r="C40" s="55" t="s">
        <v>28</v>
      </c>
      <c r="D40" s="36">
        <v>2</v>
      </c>
      <c r="E40" s="59"/>
    </row>
    <row r="41" spans="1:5" ht="25" customHeight="1" x14ac:dyDescent="0.35">
      <c r="A41" s="49" t="str">
        <f>VLOOKUP($C$5,Specialism!1:1048576,10,FALSE)</f>
        <v xml:space="preserve"> </v>
      </c>
      <c r="B41" s="50" t="str">
        <f>VLOOKUP($C$5,Specialism!1:1048576,11,FALSE)</f>
        <v>select specialism from drop down list above for course options</v>
      </c>
      <c r="C41" s="51" t="str">
        <f>VLOOKUP($C$5,Specialism!1:1048576,12,FALSE)</f>
        <v xml:space="preserve"> </v>
      </c>
      <c r="D41" s="51" t="str">
        <f>VLOOKUP($C$5,Specialism!1:1048576,13,FALSE)</f>
        <v xml:space="preserve"> </v>
      </c>
      <c r="E41" s="62"/>
    </row>
    <row r="42" spans="1:5" x14ac:dyDescent="0.35">
      <c r="A42" s="76" t="s">
        <v>30</v>
      </c>
      <c r="B42" s="77"/>
      <c r="C42" s="77"/>
      <c r="D42" s="77"/>
      <c r="E42" s="78"/>
    </row>
    <row r="43" spans="1:5" x14ac:dyDescent="0.35">
      <c r="A43" s="20"/>
      <c r="B43" s="21" t="s">
        <v>142</v>
      </c>
      <c r="C43" s="22"/>
      <c r="D43" s="22"/>
      <c r="E43" s="23"/>
    </row>
    <row r="44" spans="1:5" ht="22.5" x14ac:dyDescent="0.35">
      <c r="A44" s="24" t="s">
        <v>80</v>
      </c>
      <c r="B44" s="17" t="s">
        <v>81</v>
      </c>
      <c r="C44" s="36" t="s">
        <v>32</v>
      </c>
      <c r="D44" s="36">
        <v>4</v>
      </c>
      <c r="E44" s="59"/>
    </row>
  </sheetData>
  <sheetProtection algorithmName="SHA-512" hashValue="Ag/OYGELdID4n21kEl1k0VttUCUG9p0HdpK58MpJqWTEMghYv6aH6TtZnCcq6hCXGVKB0QbDEtfvkmBjlYQBrw==" saltValue="9nBUj6zRGwkCOR5iUNyOkw==" spinCount="100000" sheet="1" objects="1" scenarios="1"/>
  <mergeCells count="6">
    <mergeCell ref="A42:E42"/>
    <mergeCell ref="G32:K32"/>
    <mergeCell ref="A1:E1"/>
    <mergeCell ref="C5:D5"/>
    <mergeCell ref="G29:K29"/>
    <mergeCell ref="G30:K30"/>
  </mergeCells>
  <hyperlinks>
    <hyperlink ref="L32" r:id="rId1" xr:uid="{E61A2D83-C503-4B07-A2D1-264B5931C988}"/>
    <hyperlink ref="L30" r:id="rId2" xr:uid="{54C2F54B-8B9B-465E-840F-3B7DE0E4B953}"/>
    <hyperlink ref="L29" r:id="rId3" xr:uid="{725AF9C3-69DC-44E1-BF8D-1AE10F52A2CD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Elective!$A$1:$A$8</xm:f>
          </x14:formula1>
          <xm:sqref>A42:E42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topLeftCell="A4" workbookViewId="0">
      <selection activeCell="K6" sqref="K6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33</v>
      </c>
      <c r="B1" t="s">
        <v>34</v>
      </c>
      <c r="C1" t="s">
        <v>35</v>
      </c>
      <c r="D1" t="s">
        <v>34</v>
      </c>
      <c r="E1" t="s">
        <v>34</v>
      </c>
      <c r="F1" t="s">
        <v>34</v>
      </c>
      <c r="G1" t="s">
        <v>35</v>
      </c>
      <c r="H1" t="s">
        <v>34</v>
      </c>
      <c r="I1" t="s">
        <v>34</v>
      </c>
      <c r="J1" t="s">
        <v>34</v>
      </c>
      <c r="K1" t="s">
        <v>35</v>
      </c>
      <c r="L1" t="s">
        <v>34</v>
      </c>
      <c r="M1" t="s">
        <v>34</v>
      </c>
    </row>
    <row r="2" spans="1:13" ht="108.5" thickBot="1" x14ac:dyDescent="0.4">
      <c r="A2" s="14" t="s">
        <v>36</v>
      </c>
      <c r="B2" s="9" t="s">
        <v>37</v>
      </c>
      <c r="C2" s="3" t="s">
        <v>54</v>
      </c>
      <c r="D2" s="2" t="s">
        <v>10</v>
      </c>
      <c r="E2" s="2">
        <v>2</v>
      </c>
      <c r="F2" s="9" t="s">
        <v>38</v>
      </c>
      <c r="G2" s="3" t="s">
        <v>55</v>
      </c>
      <c r="H2" s="2" t="s">
        <v>10</v>
      </c>
      <c r="I2" s="2">
        <v>5</v>
      </c>
      <c r="J2" s="9" t="s">
        <v>39</v>
      </c>
      <c r="K2" s="3" t="s">
        <v>56</v>
      </c>
      <c r="L2" s="2" t="s">
        <v>10</v>
      </c>
      <c r="M2" s="2">
        <v>2</v>
      </c>
    </row>
    <row r="3" spans="1:13" ht="84.5" thickBot="1" x14ac:dyDescent="0.4">
      <c r="A3" s="14" t="s">
        <v>1</v>
      </c>
      <c r="B3" s="12" t="s">
        <v>124</v>
      </c>
      <c r="C3" s="7" t="s">
        <v>125</v>
      </c>
      <c r="D3" s="13" t="s">
        <v>10</v>
      </c>
      <c r="E3" s="74">
        <v>2</v>
      </c>
      <c r="F3" s="11" t="s">
        <v>40</v>
      </c>
      <c r="G3" s="3" t="s">
        <v>57</v>
      </c>
      <c r="H3" s="2" t="s">
        <v>10</v>
      </c>
      <c r="I3" s="2">
        <v>5</v>
      </c>
      <c r="J3" s="12" t="s">
        <v>52</v>
      </c>
      <c r="K3" s="3" t="s">
        <v>123</v>
      </c>
      <c r="L3" s="2" t="s">
        <v>10</v>
      </c>
      <c r="M3" s="2">
        <v>2</v>
      </c>
    </row>
    <row r="4" spans="1:13" ht="72.5" thickBot="1" x14ac:dyDescent="0.4">
      <c r="A4" s="10" t="s">
        <v>41</v>
      </c>
      <c r="B4" s="9" t="s">
        <v>42</v>
      </c>
      <c r="C4" s="3" t="s">
        <v>58</v>
      </c>
      <c r="D4" s="2" t="s">
        <v>10</v>
      </c>
      <c r="E4" s="2">
        <v>2</v>
      </c>
      <c r="F4" s="12" t="s">
        <v>43</v>
      </c>
      <c r="G4" s="3" t="s">
        <v>59</v>
      </c>
      <c r="H4" s="18" t="s">
        <v>42</v>
      </c>
      <c r="I4" s="4">
        <v>5</v>
      </c>
      <c r="J4" s="6" t="s">
        <v>101</v>
      </c>
      <c r="K4" s="7" t="s">
        <v>102</v>
      </c>
      <c r="L4" s="2" t="s">
        <v>10</v>
      </c>
      <c r="M4" s="2">
        <v>2</v>
      </c>
    </row>
    <row r="5" spans="1:13" ht="120.5" thickBot="1" x14ac:dyDescent="0.4">
      <c r="A5" s="10" t="s">
        <v>44</v>
      </c>
      <c r="B5" s="9" t="s">
        <v>45</v>
      </c>
      <c r="C5" s="3" t="s">
        <v>60</v>
      </c>
      <c r="D5" s="2" t="s">
        <v>10</v>
      </c>
      <c r="E5" s="2">
        <v>2</v>
      </c>
      <c r="F5" s="12" t="s">
        <v>46</v>
      </c>
      <c r="G5" s="3" t="s">
        <v>61</v>
      </c>
      <c r="H5" s="18" t="s">
        <v>45</v>
      </c>
      <c r="I5" s="4">
        <v>5</v>
      </c>
      <c r="J5" s="6" t="s">
        <v>127</v>
      </c>
      <c r="K5" s="7" t="s">
        <v>128</v>
      </c>
      <c r="L5" s="2" t="s">
        <v>10</v>
      </c>
      <c r="M5" s="2">
        <v>2</v>
      </c>
    </row>
    <row r="6" spans="1:13" ht="84.5" thickBot="1" x14ac:dyDescent="0.4">
      <c r="A6" s="10" t="s">
        <v>47</v>
      </c>
      <c r="B6" s="9" t="s">
        <v>48</v>
      </c>
      <c r="C6" s="3" t="s">
        <v>62</v>
      </c>
      <c r="D6" s="2" t="s">
        <v>10</v>
      </c>
      <c r="E6" s="2">
        <v>2</v>
      </c>
      <c r="F6" s="12" t="s">
        <v>48</v>
      </c>
      <c r="G6" s="3" t="s">
        <v>63</v>
      </c>
      <c r="H6" s="18" t="s">
        <v>48</v>
      </c>
      <c r="I6" s="13">
        <v>5</v>
      </c>
      <c r="J6" s="6" t="s">
        <v>103</v>
      </c>
      <c r="K6" s="7" t="s">
        <v>104</v>
      </c>
      <c r="L6" s="2" t="s">
        <v>10</v>
      </c>
      <c r="M6" s="2">
        <v>2</v>
      </c>
    </row>
    <row r="7" spans="1:13" ht="84.5" thickBot="1" x14ac:dyDescent="0.4">
      <c r="A7" s="10" t="s">
        <v>64</v>
      </c>
      <c r="B7" s="9" t="s">
        <v>96</v>
      </c>
      <c r="C7" s="3" t="s">
        <v>97</v>
      </c>
      <c r="D7" s="2" t="s">
        <v>10</v>
      </c>
      <c r="E7" s="2">
        <v>2</v>
      </c>
      <c r="F7" s="9" t="s">
        <v>98</v>
      </c>
      <c r="G7" s="3" t="s">
        <v>99</v>
      </c>
      <c r="H7" s="2" t="s">
        <v>10</v>
      </c>
      <c r="I7" s="2">
        <v>5</v>
      </c>
      <c r="J7" s="9" t="s">
        <v>86</v>
      </c>
      <c r="K7" s="3" t="s">
        <v>100</v>
      </c>
      <c r="L7" s="2" t="s">
        <v>111</v>
      </c>
      <c r="M7" s="2">
        <v>2</v>
      </c>
    </row>
    <row r="8" spans="1:13" ht="96.5" thickBot="1" x14ac:dyDescent="0.4">
      <c r="A8" s="10" t="s">
        <v>49</v>
      </c>
      <c r="B8" s="12" t="s">
        <v>50</v>
      </c>
      <c r="C8" s="7" t="s">
        <v>82</v>
      </c>
      <c r="D8" s="2" t="s">
        <v>10</v>
      </c>
      <c r="E8" s="13">
        <v>2</v>
      </c>
      <c r="F8" s="12" t="s">
        <v>51</v>
      </c>
      <c r="G8" s="7" t="s">
        <v>83</v>
      </c>
      <c r="H8" s="8" t="s">
        <v>50</v>
      </c>
      <c r="I8" s="2">
        <v>5</v>
      </c>
      <c r="J8" s="9" t="s">
        <v>52</v>
      </c>
      <c r="K8" s="3" t="s">
        <v>65</v>
      </c>
      <c r="L8" s="2" t="s">
        <v>66</v>
      </c>
      <c r="M8" s="2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8"/>
  <sheetViews>
    <sheetView workbookViewId="0">
      <selection activeCell="A12" sqref="A12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30</v>
      </c>
    </row>
    <row r="2" spans="1:1" ht="24.5" thickBot="1" x14ac:dyDescent="0.4">
      <c r="A2" s="19" t="s">
        <v>132</v>
      </c>
    </row>
    <row r="3" spans="1:1" ht="15" thickBot="1" x14ac:dyDescent="0.4">
      <c r="A3" s="19" t="s">
        <v>133</v>
      </c>
    </row>
    <row r="4" spans="1:1" ht="24.5" thickBot="1" x14ac:dyDescent="0.4">
      <c r="A4" s="19" t="s">
        <v>134</v>
      </c>
    </row>
    <row r="5" spans="1:1" ht="15" thickBot="1" x14ac:dyDescent="0.4">
      <c r="A5" s="19" t="s">
        <v>135</v>
      </c>
    </row>
    <row r="6" spans="1:1" ht="15" thickBot="1" x14ac:dyDescent="0.4">
      <c r="A6" s="19" t="s">
        <v>136</v>
      </c>
    </row>
    <row r="7" spans="1:1" ht="15" thickBot="1" x14ac:dyDescent="0.4">
      <c r="A7" s="75" t="s">
        <v>137</v>
      </c>
    </row>
    <row r="8" spans="1:1" ht="24.5" thickBot="1" x14ac:dyDescent="0.4">
      <c r="A8" s="19" t="s">
        <v>110</v>
      </c>
    </row>
  </sheetData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51B0F-5D05-488F-A2AB-B65400999AAE}">
  <ds:schemaRefs>
    <ds:schemaRef ds:uri="http://schemas.openxmlformats.org/package/2006/metadata/core-properties"/>
    <ds:schemaRef ds:uri="http://www.w3.org/XML/1998/namespace"/>
    <ds:schemaRef ds:uri="http://purl.org/dc/elements/1.1/"/>
    <ds:schemaRef ds:uri="1dc07978-a652-4acb-8d7f-8cd0e5d595b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2021-09-20T05:52:36Z</cp:lastPrinted>
  <dcterms:created xsi:type="dcterms:W3CDTF">2021-03-19T03:50:52Z</dcterms:created>
  <dcterms:modified xsi:type="dcterms:W3CDTF">2024-12-10T01:10:28Z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