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PE LHPE\"/>
    </mc:Choice>
  </mc:AlternateContent>
  <xr:revisionPtr revIDLastSave="0" documentId="13_ncr:1_{24F344C4-66D8-45C1-98F5-D3BC7CCA8FA8}" xr6:coauthVersionLast="47" xr6:coauthVersionMax="47" xr10:uidLastSave="{00000000-0000-0000-0000-000000000000}"/>
  <workbookProtection workbookAlgorithmName="SHA-512" workbookHashValue="HaVUcT3SxBXzHx9IVXJXP02MeBL5WGrTeNYcP8ex9Hhd7CkoIxKDOHKNA1LLaYRyog3SoxnD8wMchg0W9rkhLw==" workbookSaltValue="B+xaDZsKkDQAeZnbbg03TQ==" workbookSpinCount="100000" lockStructure="1"/>
  <bookViews>
    <workbookView xWindow="28680" yWindow="-210" windowWidth="29040" windowHeight="15720" xr2:uid="{3E608F24-AE44-4E6B-9808-29A01A2F6EB2}"/>
  </bookViews>
  <sheets>
    <sheet name="Sheet1" sheetId="1" r:id="rId1"/>
    <sheet name="Sheet2" sheetId="2" r:id="rId2"/>
    <sheet name="Sheet3" sheetId="3" r:id="rId3"/>
  </sheets>
  <definedNames>
    <definedName name="area">Sheet2!$A$2,Sheet2!$A$3</definedName>
    <definedName name="electives">Sheet3!$A$2:$A$9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A39" i="1"/>
  <c r="D35" i="1"/>
  <c r="C35" i="1"/>
  <c r="B35" i="1"/>
  <c r="A35" i="1"/>
  <c r="D21" i="1"/>
  <c r="C21" i="1"/>
  <c r="B21" i="1"/>
  <c r="A21" i="1"/>
  <c r="D16" i="1"/>
  <c r="C16" i="1"/>
  <c r="B16" i="1"/>
  <c r="A16" i="1"/>
</calcChain>
</file>

<file path=xl/sharedStrings.xml><?xml version="1.0" encoding="utf-8"?>
<sst xmlns="http://schemas.openxmlformats.org/spreadsheetml/2006/main" count="288" uniqueCount="196">
  <si>
    <t>Specialisation:</t>
  </si>
  <si>
    <t>English (EXT)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</si>
  <si>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</si>
  <si>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</si>
  <si>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</si>
  <si>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</si>
  <si>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</si>
  <si>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</si>
  <si>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</si>
  <si>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</si>
  <si>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</si>
  <si>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</si>
  <si>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EDUC 1081</t>
  </si>
  <si>
    <t>ELECTIVE</t>
  </si>
  <si>
    <t>EDUC 1102</t>
  </si>
  <si>
    <t>EDUC 1018</t>
  </si>
  <si>
    <t>Design and Technology Education</t>
  </si>
  <si>
    <t>EDUC 2058</t>
  </si>
  <si>
    <t>EDUC 2056</t>
  </si>
  <si>
    <t>Humanities and Social Sciences Education</t>
  </si>
  <si>
    <t>EDUC 2062</t>
  </si>
  <si>
    <t>EDUC 3073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</si>
  <si>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</si>
  <si>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</si>
  <si>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</si>
  <si>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</si>
  <si>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3075</t>
  </si>
  <si>
    <t>EDUC 3086</t>
  </si>
  <si>
    <t>EDUC 3055</t>
  </si>
  <si>
    <t>Inclusive Education</t>
  </si>
  <si>
    <t>EDUC 3062</t>
  </si>
  <si>
    <t>EDUC 3079</t>
  </si>
  <si>
    <t>Foundations in Learning and Teaching 3: Educating for Diversity and Inclusion</t>
  </si>
  <si>
    <t>EDUC 4224</t>
  </si>
  <si>
    <t>CLICK HERE FOR ELECTIVE OPTIONS</t>
  </si>
  <si>
    <t>EDUC 4239</t>
  </si>
  <si>
    <t>CLICK HERE TO SELECT</t>
  </si>
  <si>
    <t xml:space="preserve"> </t>
  </si>
  <si>
    <t>select specialism from drop down list above for course options</t>
  </si>
  <si>
    <t>Arts (EXT)</t>
  </si>
  <si>
    <t>EDUC 1099</t>
  </si>
  <si>
    <t>Primary Specialism 1 -  Becoming a Primary Teacher with an Arts Specialisation</t>
  </si>
  <si>
    <t>EDUC 2076</t>
  </si>
  <si>
    <t>Primary Specialism 2 - Dance and Music: Social Dreaming</t>
  </si>
  <si>
    <t>EDUC 3078</t>
  </si>
  <si>
    <t>Primary Specialism 3 - Drama and Visual Arts: Story Landscapes</t>
  </si>
  <si>
    <t>EDUC 4227</t>
  </si>
  <si>
    <t>Primary Specialism 4 - Production, Presentation and Audience in Arts Education</t>
  </si>
  <si>
    <t>EDUC 2074</t>
  </si>
  <si>
    <t>Primary Specialism 1 - Literature and Digital Media</t>
  </si>
  <si>
    <t>EDUC 4214</t>
  </si>
  <si>
    <t>Primary Specialism 3 - TESOL in Practice</t>
  </si>
  <si>
    <t>HASS (EXT)</t>
  </si>
  <si>
    <t>EDUC 1103</t>
  </si>
  <si>
    <t>Primary Specialism 1 - HaSS Geographical Studies Specialisation</t>
  </si>
  <si>
    <t>EDUC 3080</t>
  </si>
  <si>
    <r>
      <t>Primary Specialism 2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- HaSS Historical Studies Specialisation</t>
    </r>
  </si>
  <si>
    <t>EDUC 2079</t>
  </si>
  <si>
    <t>Primary Specialism 3 - HaSS Integration Specialisation</t>
  </si>
  <si>
    <t>EDUC 4223</t>
  </si>
  <si>
    <t>Primary Specialism 4 - HaSS Pedagogy Specialisation</t>
  </si>
  <si>
    <t>Health &amp; Physical Education</t>
  </si>
  <si>
    <t>HLTH 1013</t>
  </si>
  <si>
    <t>Primary Specialism 1 - Fitness and Lifestyle Management</t>
  </si>
  <si>
    <t>EDUC 1085</t>
  </si>
  <si>
    <t>Primary Specialism 2 - Growth and Motor Development</t>
  </si>
  <si>
    <t>EDUC 4219</t>
  </si>
  <si>
    <t>Primary Specialism 4 - Specialisation in Health &amp; Physical Education</t>
  </si>
  <si>
    <t>Italian</t>
  </si>
  <si>
    <t>EDUC 2057</t>
  </si>
  <si>
    <t>Primary Specialism 1 - Learning Languages and Cultures</t>
  </si>
  <si>
    <t>LANG 1026 OR  LANG 1029</t>
  </si>
  <si>
    <t>Primary Specialisation 2 - Italian 1A or Italian 2A</t>
  </si>
  <si>
    <t>LANG 1027 OR  LANG 1028</t>
  </si>
  <si>
    <t>Primary Specialisation 3 - Italian 1B or Italian 2B</t>
  </si>
  <si>
    <t>French</t>
  </si>
  <si>
    <t>LANG 1022 or LANG 1024</t>
  </si>
  <si>
    <t>Primary Specialisation 2 - French 1A or French 2A</t>
  </si>
  <si>
    <t>Primary Specialisation 3 - French 1B or French 2B</t>
  </si>
  <si>
    <t>Japanese</t>
  </si>
  <si>
    <t>Mathematics</t>
  </si>
  <si>
    <t>MATH 1057</t>
  </si>
  <si>
    <t>Primary Specialism 1 - Mathematics for Primary Educators 1</t>
  </si>
  <si>
    <t>EDUC 3004</t>
  </si>
  <si>
    <t>Primary Specialism 2 - Mathematics for Primary Educators 2</t>
  </si>
  <si>
    <t>EDUC 4221</t>
  </si>
  <si>
    <t>Catholic Studies</t>
  </si>
  <si>
    <t>EDUC 1069</t>
  </si>
  <si>
    <t xml:space="preserve">Primary Specialism 1 - Catholic Scriptures: An Introduction </t>
  </si>
  <si>
    <t>EDUC 2049</t>
  </si>
  <si>
    <t xml:space="preserve">Primary Specialism 2 - Catholic Theology: An Introduction </t>
  </si>
  <si>
    <t>EDUC 2063</t>
  </si>
  <si>
    <t xml:space="preserve">Primary Specialism 3 - Contemporary Catholic Schools </t>
  </si>
  <si>
    <t>EDUC 3035</t>
  </si>
  <si>
    <t>Primary Specialism 4 - Religious Education for Catholic Schools</t>
  </si>
  <si>
    <t>Science</t>
  </si>
  <si>
    <t>EDUC 2065</t>
  </si>
  <si>
    <t>Primary Specialism 1 - Science and Sustainability 1B: Atmosphere and Climate</t>
  </si>
  <si>
    <t>Technologies</t>
  </si>
  <si>
    <t>EDUC 1095</t>
  </si>
  <si>
    <t>Primary Specialism 1 - Food and Society</t>
  </si>
  <si>
    <t>EDUC 1084</t>
  </si>
  <si>
    <t>Primary Specialism 2 - Digital Citizenship</t>
  </si>
  <si>
    <t>EDUC 4229</t>
  </si>
  <si>
    <t>Primary Specialism 3 - STEM: A Project Based Pedagogy</t>
  </si>
  <si>
    <t>EDUC 3070</t>
  </si>
  <si>
    <t>Primary Specialism 4 - Technology by Design</t>
  </si>
  <si>
    <t>EDUC 4100 - Teaching Children with Disabilities - SP2 (EXT)</t>
  </si>
  <si>
    <t>Primary Specialism 3 - Mathematics for Primary Educators 3</t>
  </si>
  <si>
    <t>EDUC 2098</t>
  </si>
  <si>
    <t>MATH 1057
EDUC 3004
EDUC 2098</t>
  </si>
  <si>
    <t>ENVT 1013</t>
  </si>
  <si>
    <t>PHYS 1015</t>
  </si>
  <si>
    <t>EDUC 3066 
or 
EDUC 3071</t>
  </si>
  <si>
    <t>Primary Specialism 3 - 
Dance as Education &amp; Recreation 
or 
Group Dynamics &amp; Responsibility Educaton</t>
  </si>
  <si>
    <t>Primary Specialisation 3 - 
Japanese 1B 
or Japanese 2B</t>
  </si>
  <si>
    <t>Primary Specialisation 2 - 
Japanese 1A 
or Japanese 2A</t>
  </si>
  <si>
    <t>LANG 1034 
or 
LANG 1032</t>
  </si>
  <si>
    <t>LANG 1022 
or 
LANG 1024</t>
  </si>
  <si>
    <t>LANG 1023 
or 
LANG 1025</t>
  </si>
  <si>
    <t>EDUC 4205 - Developing Languages Programs - SP2 (EXT)</t>
  </si>
  <si>
    <t>EDUC 4245</t>
  </si>
  <si>
    <t>Primary Specialism 3 - Astronomy and the Universe</t>
  </si>
  <si>
    <t>Foundations in Learning and Teaching 1: Learning through Play</t>
  </si>
  <si>
    <t>EDUC 2030</t>
  </si>
  <si>
    <t>Science Education</t>
  </si>
  <si>
    <t>Mathematics Education 2</t>
  </si>
  <si>
    <t>Mathematics Education 1</t>
  </si>
  <si>
    <t>English Curriculum: Reading</t>
  </si>
  <si>
    <t>English Curriculum: Text Production</t>
  </si>
  <si>
    <t>Honours Research Methodology: Methods &amp; Ethics</t>
  </si>
  <si>
    <t>EDUC 2006</t>
  </si>
  <si>
    <t>Health and Physical Education</t>
  </si>
  <si>
    <t>Professional Experience 2: Curriculum and Pedagogy</t>
  </si>
  <si>
    <t>LANG 1029
OR LANG 3012</t>
  </si>
  <si>
    <t>LANG 1027 OR LANG 1028</t>
  </si>
  <si>
    <t>LANG 1024 OR LANG 3004</t>
  </si>
  <si>
    <t>LANG 1023 OR LANG 1025</t>
  </si>
  <si>
    <t>LANG 1033 
or 
LANG 1031</t>
  </si>
  <si>
    <t>LANG 1033 or LANG 1031</t>
  </si>
  <si>
    <t>LANG 1031 OR LANG 3006</t>
  </si>
  <si>
    <t>LANG 1034 OR LANG 1032</t>
  </si>
  <si>
    <t>EDUC 1077</t>
  </si>
  <si>
    <t>Theories of Learning</t>
  </si>
  <si>
    <t>Primary Specialism 2 - Environment, Society &amp; Climate</t>
  </si>
  <si>
    <t>Professional Experience 1: Introduction to Educators' Practices</t>
  </si>
  <si>
    <t>All prior courses</t>
  </si>
  <si>
    <t>EDUC 1102
co-req EDUC 2062</t>
  </si>
  <si>
    <t>EDUC 1103
EDUC 2079
EDUC 3080</t>
  </si>
  <si>
    <t>EDUC 1069
EDUC 2049</t>
  </si>
  <si>
    <t>1 (intensive in Jan/Feb)</t>
  </si>
  <si>
    <t>EDUC 4213 - Peers Relationships &amp; Health - SP7 intensive*
*To be taken before 4th year*</t>
  </si>
  <si>
    <t>Course Code</t>
  </si>
  <si>
    <t>Primary Specialism 4 - Thinking and Working Mathematically</t>
  </si>
  <si>
    <t>All courses are 4.5 units unless otherwise noted</t>
  </si>
  <si>
    <r>
      <t xml:space="preserve">Professional Experience 3: Informed Planning (HP)
</t>
    </r>
    <r>
      <rPr>
        <sz val="8"/>
        <color rgb="FF000000"/>
        <rFont val="Calibri"/>
        <family val="2"/>
      </rPr>
      <t>*9 units</t>
    </r>
  </si>
  <si>
    <t>EDUC 2062
EDUC 3073</t>
  </si>
  <si>
    <r>
      <t xml:space="preserve">Honours Educational Research: Theory, Literature &amp; Policy
</t>
    </r>
    <r>
      <rPr>
        <sz val="8"/>
        <color rgb="FF000000"/>
        <rFont val="Calibri"/>
        <family val="2"/>
      </rPr>
      <t>*Intensive in January/February</t>
    </r>
  </si>
  <si>
    <r>
      <t xml:space="preserve">Professional Experience 4 (Honours): Inquiry into Practice 
</t>
    </r>
    <r>
      <rPr>
        <sz val="8"/>
        <color rgb="FF000000"/>
        <rFont val="Calibri"/>
        <family val="2"/>
      </rPr>
      <t xml:space="preserve">*13.5 units
*Successful completion of LANTITE required </t>
    </r>
    <r>
      <rPr>
        <b/>
        <u/>
        <sz val="8"/>
        <color rgb="FF000000"/>
        <rFont val="Calibri"/>
        <family val="2"/>
      </rPr>
      <t>before</t>
    </r>
    <r>
      <rPr>
        <sz val="8"/>
        <color rgb="FF000000"/>
        <rFont val="Calibri"/>
        <family val="2"/>
      </rPr>
      <t xml:space="preserve"> enrolment into this course</t>
    </r>
  </si>
  <si>
    <t>EDUC 2093</t>
  </si>
  <si>
    <t>Primary Specialism 4 - Grammar Across the Curriculum</t>
  </si>
  <si>
    <t xml:space="preserve"> - </t>
  </si>
  <si>
    <r>
      <rPr>
        <b/>
        <sz val="9"/>
        <rFont val="Calibri"/>
        <family val="2"/>
      </rPr>
      <t>HPE Specialism students recommended elective</t>
    </r>
    <r>
      <rPr>
        <sz val="9"/>
        <color rgb="FF000000"/>
        <rFont val="Calibri"/>
        <family val="2"/>
      </rPr>
      <t xml:space="preserve"> - EDUC 2067 - Teaching and Learning of Motor Skills - SP2</t>
    </r>
  </si>
  <si>
    <t>EDUC 4208 - Teaching in Rural and Regional Locations - SP2 (EXT)</t>
  </si>
  <si>
    <t>EDUC 3065 - Brain Development in the Early Years - SP2 or SP5 (EXT)</t>
  </si>
  <si>
    <r>
      <t>EDUC 4216 - Arts Across the Early Childhood Curriculum - SP2 (EXT) - ***</t>
    </r>
    <r>
      <rPr>
        <sz val="9"/>
        <color rgb="FFFF0000"/>
        <rFont val="Calibri"/>
        <family val="2"/>
      </rPr>
      <t>not suitable for Arts specialism students</t>
    </r>
  </si>
  <si>
    <t>2024 – Semester 1</t>
  </si>
  <si>
    <t>Completed</t>
  </si>
  <si>
    <t>2023 – Semester 1</t>
  </si>
  <si>
    <t>2023 – Semester 2</t>
  </si>
  <si>
    <t>MHPE/LHPE Bachelor of Primary Education (Honours) - Commenced 2022</t>
  </si>
  <si>
    <t>EDUC 1101</t>
  </si>
  <si>
    <t>Digital Literacies and Technologies</t>
  </si>
  <si>
    <t>EDUC 1106</t>
  </si>
  <si>
    <t>Language and Mathematics for Learning</t>
  </si>
  <si>
    <t>2022 – Semester 1</t>
  </si>
  <si>
    <t>2022 – Semester 2</t>
  </si>
  <si>
    <t>2024 – Semester 2</t>
  </si>
  <si>
    <t>2025 – Semester 1</t>
  </si>
  <si>
    <t>All prior courses
LANTITE attempt
Exposure to Abuse module</t>
  </si>
  <si>
    <t>EDUC 4212</t>
  </si>
  <si>
    <r>
      <t xml:space="preserve">Critical Perspectives on Curriculum, Pedagogy and Assessment
</t>
    </r>
    <r>
      <rPr>
        <sz val="8"/>
        <color rgb="FF000000"/>
        <rFont val="Calibri"/>
        <family val="2"/>
      </rPr>
      <t xml:space="preserve">*Intensive in June/July
</t>
    </r>
    <r>
      <rPr>
        <i/>
        <sz val="8"/>
        <color rgb="FF000000"/>
        <rFont val="Calibri"/>
        <family val="2"/>
      </rPr>
      <t>*Offered for the last time in 2026</t>
    </r>
  </si>
  <si>
    <t>EDUC 1103
EDUC 3080</t>
  </si>
  <si>
    <t>HLTH 1013
EDUC 3085</t>
  </si>
  <si>
    <t>Primary Specialism 4 - Italian 2A or Italian 3A</t>
  </si>
  <si>
    <t>Primary Specialism 4 - French 2A or French 3A</t>
  </si>
  <si>
    <r>
      <t>Primary Specialism 4 -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</si>
  <si>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MATH 1057
EDUC 3004</t>
  </si>
  <si>
    <t>EDUC 2065
ENVT 1013
PHYS 1015</t>
  </si>
  <si>
    <t>Primary Specialism 4 - Critical and Contemporary Science Education</t>
  </si>
  <si>
    <t>LANG 2015 or EDUC 1087</t>
  </si>
  <si>
    <t>Primary Specialism 2 - Children's Literature: Picture Books OR Teaching Linguistically Diverse Learners</t>
  </si>
  <si>
    <t>1 or 2</t>
  </si>
  <si>
    <r>
      <t xml:space="preserve">2025 – Semester 2
</t>
    </r>
    <r>
      <rPr>
        <b/>
        <sz val="10"/>
        <color rgb="FFFF0000"/>
        <rFont val="Calibri"/>
        <family val="2"/>
      </rPr>
      <t>*No other courses can be taken in this semester due to placement*
*If you need to make up a missed course please contact Teaching &amp; Learning ASAP*</t>
    </r>
  </si>
  <si>
    <t>All prior courses 
LANTITE</t>
  </si>
  <si>
    <r>
      <t xml:space="preserve">Must have LANTITE by 
</t>
    </r>
    <r>
      <rPr>
        <b/>
        <sz val="8"/>
        <color theme="1"/>
        <rFont val="Calibri"/>
        <family val="2"/>
      </rPr>
      <t>Test Window 1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</si>
</sst>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rgb="FF000000"/>
      <name val="Calibri"/>
      <family val="2"/>
    </font>
    <font>
      <b/>
      <sz val="9"/>
      <name val="Calibri"/>
      <family val="2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FF66FF"/>
        </stop>
      </gradient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6" xfId="0" applyFont="1" applyBorder="1"/>
    <xf numFmtId="0" fontId="10" fillId="6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12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>
      <alignment horizontal="center" vertical="center" wrapText="1"/>
    </xf>
    <xf numFmtId="0" fontId="8" fillId="10" borderId="8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14" fillId="9" borderId="13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 applyProtection="1">
      <alignment horizontal="left" vertical="center" wrapText="1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LANTITE@unisa.edu.au" TargetMode="External"/><Relationship Id="rId3" Type="http://schemas.openxmlformats.org/officeDocument/2006/relationships/hyperlink" Target="https://study.unisa.edu.au/student-placements-and-internships/teaching-and-education/#requirements" TargetMode="External"/><Relationship Id="rId7" Type="http://schemas.openxmlformats.org/officeDocument/2006/relationships/hyperlink" Target="https://lo.unisa.edu.au/course/view.php?id=8071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EDC-Placement@unisa.edu.au" TargetMode="External"/><Relationship Id="rId5" Type="http://schemas.openxmlformats.org/officeDocument/2006/relationships/hyperlink" Target="mailto:EDC-TeachingLearning@unisa.edu.au" TargetMode="External"/><Relationship Id="rId4" Type="http://schemas.openxmlformats.org/officeDocument/2006/relationships/hyperlink" Target="https://search.unisa.edu.au/s/search.html?collection=study-search&amp;query=EDUC&amp;profile=external&amp;f.Tabs%7Ctab=Degrees+%26+Courses#sr" TargetMode="External"/><Relationship Id="rId9" Type="http://schemas.openxmlformats.org/officeDocument/2006/relationships/hyperlink" Target="https://askcampuscentral.unisa.edu.au/app/answers/detail/a_id/63/kw/overr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1</xdr:row>
      <xdr:rowOff>19050</xdr:rowOff>
    </xdr:from>
    <xdr:to>
      <xdr:col>4</xdr:col>
      <xdr:colOff>590550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6793526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A08C0B36-8A90-4A04-A01C-1F9AC84A7830}"/>
            </a:ext>
          </a:extLst>
        </xdr:cNvPr>
        <xdr:cNvSpPr txBox="1"/>
      </xdr:nvSpPr>
      <xdr:spPr>
        <a:xfrm>
          <a:off x="6915150" y="2190750"/>
          <a:ext cx="5476875" cy="6793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</a:t>
          </a:r>
          <a:r>
            <a:rPr 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need to study part-time please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email </a:t>
          </a:r>
          <a:r>
            <a:rPr lang="en-US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EDC-TeachingLearning@unisa.edu.au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Enrolment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Advice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b="0" baseline="0">
              <a:effectLst/>
            </a:rPr>
            <a:t>- Exact Placement dates can be found </a:t>
          </a:r>
          <a:endParaRPr lang="en-US" sz="11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Further information regarding LANTITE, RRHAN, First Aid or WWCC can be found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LANTITE self-evaluation and resources can be found  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Online timetables for individual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courses can be found on the course homepage which can be searched for 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myEnrolment -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only enrol into classes designated to your particular cohort.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If no cohorts are listed you can enrol into any class that still has places. 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&amp; Mt Gambier students should enrol into the external class if a specific MTG/WHY class is not available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a class that you want to enrol into is full,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submit an override request via myEnrolment.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More information about how to do this is available  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QUESTIONS? </a:t>
          </a:r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any study plan / program related enquiries:  </a:t>
          </a:r>
        </a:p>
        <a:p>
          <a:endParaRPr lang="en-AU" sz="5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any placement related enquiries: </a:t>
          </a:r>
        </a:p>
        <a:p>
          <a:endParaRPr lang="en-US" sz="500"/>
        </a:p>
        <a:p>
          <a:r>
            <a:rPr lang="en-US" sz="1100"/>
            <a:t>LANTITE enquiries</a:t>
          </a:r>
          <a:r>
            <a:rPr lang="en-US" sz="1100" baseline="0"/>
            <a:t>: </a:t>
          </a:r>
          <a:endParaRPr lang="en-US" sz="1100"/>
        </a:p>
      </xdr:txBody>
    </xdr:sp>
    <xdr:clientData/>
  </xdr:oneCellAnchor>
  <xdr:oneCellAnchor>
    <xdr:from>
      <xdr:col>9</xdr:col>
      <xdr:colOff>194310</xdr:colOff>
      <xdr:row>20</xdr:row>
      <xdr:rowOff>383540</xdr:rowOff>
    </xdr:from>
    <xdr:ext cx="523875" cy="285750"/>
    <xdr:sp macro="" textlink="">
      <xdr:nvSpPr>
        <xdr:cNvPr id="6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F4B5D-A121-4583-B5CB-2404F70C6A01}"/>
            </a:ext>
          </a:extLst>
        </xdr:cNvPr>
        <xdr:cNvSpPr txBox="1"/>
      </xdr:nvSpPr>
      <xdr:spPr>
        <a:xfrm>
          <a:off x="9081135" y="441261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13</xdr:col>
      <xdr:colOff>260985</xdr:colOff>
      <xdr:row>21</xdr:row>
      <xdr:rowOff>154940</xdr:rowOff>
    </xdr:from>
    <xdr:ext cx="523875" cy="285750"/>
    <xdr:sp macro="" textlink="">
      <xdr:nvSpPr>
        <xdr:cNvPr id="7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9381C1-4DB4-4F4D-9439-CD0F916531DD}"/>
            </a:ext>
          </a:extLst>
        </xdr:cNvPr>
        <xdr:cNvSpPr txBox="1"/>
      </xdr:nvSpPr>
      <xdr:spPr>
        <a:xfrm>
          <a:off x="11586210" y="475551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264795</xdr:colOff>
      <xdr:row>24</xdr:row>
      <xdr:rowOff>428625</xdr:rowOff>
    </xdr:from>
    <xdr:ext cx="523875" cy="285750"/>
    <xdr:sp macro="" textlink="">
      <xdr:nvSpPr>
        <xdr:cNvPr id="8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CB8D72-8EF0-453E-BD47-BA90E5B974E1}"/>
            </a:ext>
          </a:extLst>
        </xdr:cNvPr>
        <xdr:cNvSpPr txBox="1"/>
      </xdr:nvSpPr>
      <xdr:spPr>
        <a:xfrm>
          <a:off x="7837170" y="560070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10</xdr:col>
      <xdr:colOff>108585</xdr:colOff>
      <xdr:row>34</xdr:row>
      <xdr:rowOff>374015</xdr:rowOff>
    </xdr:from>
    <xdr:ext cx="2419350" cy="285750"/>
    <xdr:sp macro="" textlink="">
      <xdr:nvSpPr>
        <xdr:cNvPr id="10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F1939F-E164-48B4-A119-FDACD983CAE5}"/>
            </a:ext>
          </a:extLst>
        </xdr:cNvPr>
        <xdr:cNvSpPr txBox="1"/>
      </xdr:nvSpPr>
      <xdr:spPr>
        <a:xfrm>
          <a:off x="9605010" y="8165465"/>
          <a:ext cx="241935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EDC-TeachingLearning@unisa.edu.au  </a:t>
          </a:r>
          <a:endParaRPr lang="en-US" sz="11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  <xdr:oneCellAnchor>
    <xdr:from>
      <xdr:col>9</xdr:col>
      <xdr:colOff>153035</xdr:colOff>
      <xdr:row>35</xdr:row>
      <xdr:rowOff>2540</xdr:rowOff>
    </xdr:from>
    <xdr:ext cx="1933575" cy="285750"/>
    <xdr:sp macro="" textlink="">
      <xdr:nvSpPr>
        <xdr:cNvPr id="11" name="TextBox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C75A10-1567-4185-87B8-E060F860464B}"/>
            </a:ext>
          </a:extLst>
        </xdr:cNvPr>
        <xdr:cNvSpPr txBox="1"/>
      </xdr:nvSpPr>
      <xdr:spPr>
        <a:xfrm>
          <a:off x="9039860" y="8413115"/>
          <a:ext cx="19335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EDC-Placement@unisa.edu.au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10</xdr:col>
      <xdr:colOff>474345</xdr:colOff>
      <xdr:row>23</xdr:row>
      <xdr:rowOff>100965</xdr:rowOff>
    </xdr:from>
    <xdr:ext cx="523875" cy="285750"/>
    <xdr:sp macro="" textlink="">
      <xdr:nvSpPr>
        <xdr:cNvPr id="12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9D136C-6445-4EFD-975C-EB39B68550A1}"/>
            </a:ext>
          </a:extLst>
        </xdr:cNvPr>
        <xdr:cNvSpPr txBox="1"/>
      </xdr:nvSpPr>
      <xdr:spPr>
        <a:xfrm>
          <a:off x="9970770" y="508254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448310</xdr:colOff>
      <xdr:row>36</xdr:row>
      <xdr:rowOff>59690</xdr:rowOff>
    </xdr:from>
    <xdr:ext cx="1933575" cy="285750"/>
    <xdr:sp macro="" textlink="">
      <xdr:nvSpPr>
        <xdr:cNvPr id="13" name="TextBox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88A7426-C803-453E-B5E8-625A7986FC43}"/>
            </a:ext>
          </a:extLst>
        </xdr:cNvPr>
        <xdr:cNvSpPr txBox="1"/>
      </xdr:nvSpPr>
      <xdr:spPr>
        <a:xfrm>
          <a:off x="8020685" y="8660765"/>
          <a:ext cx="19335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LANTITE@unisa.edu.au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11</xdr:col>
      <xdr:colOff>571500</xdr:colOff>
      <xdr:row>33</xdr:row>
      <xdr:rowOff>161925</xdr:rowOff>
    </xdr:from>
    <xdr:ext cx="523875" cy="285750"/>
    <xdr:sp macro="" textlink="">
      <xdr:nvSpPr>
        <xdr:cNvPr id="4" name="TextBox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BA47BFE-E29B-4D31-9C17-CE1B1D00D91E}"/>
            </a:ext>
          </a:extLst>
        </xdr:cNvPr>
        <xdr:cNvSpPr txBox="1"/>
      </xdr:nvSpPr>
      <xdr:spPr>
        <a:xfrm>
          <a:off x="10677525" y="764857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I43"/>
  <sheetViews>
    <sheetView tabSelected="1" workbookViewId="0">
      <selection sqref="A1:E1"/>
    </sheetView>
  </sheetViews>
  <sheetFormatPr defaultRowHeight="15" x14ac:dyDescent="0.25"/>
  <cols>
    <col min="2" max="2" width="51.7109375" customWidth="1"/>
    <col min="3" max="3" width="13.42578125" customWidth="1"/>
    <col min="4" max="4" width="9.140625" customWidth="1"/>
    <col min="5" max="5" width="11.140625" customWidth="1"/>
    <col min="7" max="7" width="9.85546875" customWidth="1"/>
    <col min="8" max="8" width="10.5703125" customWidth="1"/>
  </cols>
  <sheetData>
    <row r="1" spans="1:9" x14ac:dyDescent="0.25">
      <c r="A1" s="56" t="s">
        <v>170</v>
      </c>
      <c r="B1" s="56"/>
      <c r="C1" s="56"/>
      <c r="D1" s="56"/>
      <c r="E1" s="56"/>
    </row>
    <row r="2" spans="1:9" ht="15.75" customHeight="1" x14ac:dyDescent="0.25">
      <c r="A2" s="1"/>
      <c r="B2" s="1"/>
      <c r="C2" s="1"/>
      <c r="D2" s="1"/>
      <c r="E2" s="1"/>
      <c r="F2" s="1"/>
      <c r="G2" s="1"/>
      <c r="H2" s="1"/>
    </row>
    <row r="3" spans="1:9" ht="14.25" customHeight="1" x14ac:dyDescent="0.25">
      <c r="A3" s="1"/>
      <c r="B3" s="1"/>
      <c r="C3" s="1"/>
      <c r="D3" s="1"/>
      <c r="E3" s="1"/>
      <c r="F3" s="1"/>
      <c r="G3" s="1"/>
      <c r="H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</row>
    <row r="5" spans="1:9" s="32" customFormat="1" x14ac:dyDescent="0.25">
      <c r="B5" s="33" t="s">
        <v>0</v>
      </c>
      <c r="C5" s="52" t="s">
        <v>36</v>
      </c>
      <c r="D5" s="52"/>
    </row>
    <row r="6" spans="1:9" ht="22.5" x14ac:dyDescent="0.25">
      <c r="A6" s="26" t="s">
        <v>152</v>
      </c>
      <c r="B6" s="26" t="s">
        <v>2</v>
      </c>
      <c r="C6" s="26" t="s">
        <v>3</v>
      </c>
      <c r="D6" s="26" t="s">
        <v>4</v>
      </c>
      <c r="E6" s="26" t="s">
        <v>5</v>
      </c>
    </row>
    <row r="7" spans="1:9" x14ac:dyDescent="0.25">
      <c r="A7" s="20"/>
      <c r="B7" s="21" t="s">
        <v>175</v>
      </c>
      <c r="C7" s="22"/>
      <c r="D7" s="22"/>
      <c r="E7" s="23"/>
      <c r="G7" s="27"/>
      <c r="H7" s="44" t="s">
        <v>6</v>
      </c>
      <c r="I7" s="45" t="s">
        <v>154</v>
      </c>
    </row>
    <row r="8" spans="1:9" x14ac:dyDescent="0.25">
      <c r="A8" s="34" t="s">
        <v>7</v>
      </c>
      <c r="B8" s="35" t="s">
        <v>8</v>
      </c>
      <c r="C8" s="36" t="s">
        <v>9</v>
      </c>
      <c r="D8" s="36">
        <v>2</v>
      </c>
      <c r="E8" s="49" t="s">
        <v>167</v>
      </c>
      <c r="G8" s="29"/>
      <c r="H8" s="28" t="s">
        <v>10</v>
      </c>
    </row>
    <row r="9" spans="1:9" x14ac:dyDescent="0.25">
      <c r="A9" s="34" t="s">
        <v>14</v>
      </c>
      <c r="B9" s="35" t="s">
        <v>123</v>
      </c>
      <c r="C9" s="36" t="s">
        <v>9</v>
      </c>
      <c r="D9" s="36">
        <v>2</v>
      </c>
      <c r="E9" s="49" t="s">
        <v>167</v>
      </c>
      <c r="G9" s="30"/>
      <c r="H9" s="28" t="s">
        <v>11</v>
      </c>
    </row>
    <row r="10" spans="1:9" x14ac:dyDescent="0.25">
      <c r="A10" s="34" t="s">
        <v>171</v>
      </c>
      <c r="B10" s="35" t="s">
        <v>172</v>
      </c>
      <c r="C10" s="36" t="s">
        <v>9</v>
      </c>
      <c r="D10" s="36">
        <v>2</v>
      </c>
      <c r="E10" s="49" t="s">
        <v>167</v>
      </c>
      <c r="G10" s="31"/>
      <c r="H10" s="28" t="s">
        <v>13</v>
      </c>
    </row>
    <row r="11" spans="1:9" x14ac:dyDescent="0.25">
      <c r="A11" s="25" t="s">
        <v>12</v>
      </c>
      <c r="B11" s="17" t="s">
        <v>145</v>
      </c>
      <c r="C11" s="36" t="s">
        <v>9</v>
      </c>
      <c r="D11" s="36">
        <v>2</v>
      </c>
      <c r="E11" s="49" t="s">
        <v>167</v>
      </c>
    </row>
    <row r="12" spans="1:9" x14ac:dyDescent="0.25">
      <c r="A12" s="20"/>
      <c r="B12" s="21" t="s">
        <v>176</v>
      </c>
      <c r="C12" s="22"/>
      <c r="D12" s="22"/>
      <c r="E12" s="23"/>
      <c r="G12" s="5"/>
    </row>
    <row r="13" spans="1:9" x14ac:dyDescent="0.25">
      <c r="A13" s="34" t="s">
        <v>142</v>
      </c>
      <c r="B13" s="37" t="s">
        <v>143</v>
      </c>
      <c r="C13" s="36" t="s">
        <v>9</v>
      </c>
      <c r="D13" s="36">
        <v>5</v>
      </c>
      <c r="E13" s="49" t="s">
        <v>167</v>
      </c>
    </row>
    <row r="14" spans="1:9" x14ac:dyDescent="0.25">
      <c r="A14" s="34" t="s">
        <v>15</v>
      </c>
      <c r="B14" s="35" t="s">
        <v>16</v>
      </c>
      <c r="C14" s="36" t="s">
        <v>9</v>
      </c>
      <c r="D14" s="36">
        <v>5</v>
      </c>
      <c r="E14" s="49" t="s">
        <v>167</v>
      </c>
    </row>
    <row r="15" spans="1:9" x14ac:dyDescent="0.25">
      <c r="A15" s="34" t="s">
        <v>173</v>
      </c>
      <c r="B15" s="35" t="s">
        <v>174</v>
      </c>
      <c r="C15" s="36" t="s">
        <v>9</v>
      </c>
      <c r="D15" s="36">
        <v>5</v>
      </c>
      <c r="E15" s="49" t="s">
        <v>167</v>
      </c>
    </row>
    <row r="16" spans="1:9" ht="24.95" customHeight="1" x14ac:dyDescent="0.25">
      <c r="A16" s="24" t="str">
        <f>VLOOKUP($C$5,Sheet2!1:1048576,2,FALSE)</f>
        <v xml:space="preserve"> </v>
      </c>
      <c r="B16" s="16" t="str">
        <f>VLOOKUP($C$5,Sheet2!1:1048576,3,FALSE)</f>
        <v>select specialism from drop down list above for course options</v>
      </c>
      <c r="C16" s="36" t="str">
        <f>VLOOKUP($C$5,Sheet2!1:1048576,4,FALSE)</f>
        <v xml:space="preserve"> </v>
      </c>
      <c r="D16" s="36" t="str">
        <f>VLOOKUP($C$5,Sheet2!1:1048576,5,FALSE)</f>
        <v xml:space="preserve"> </v>
      </c>
      <c r="E16" s="49" t="s">
        <v>167</v>
      </c>
    </row>
    <row r="17" spans="1:5" x14ac:dyDescent="0.25">
      <c r="A17" s="20"/>
      <c r="B17" s="21" t="s">
        <v>168</v>
      </c>
      <c r="C17" s="22"/>
      <c r="D17" s="22"/>
      <c r="E17" s="23"/>
    </row>
    <row r="18" spans="1:5" x14ac:dyDescent="0.25">
      <c r="A18" s="41" t="s">
        <v>17</v>
      </c>
      <c r="B18" s="37" t="s">
        <v>128</v>
      </c>
      <c r="C18" s="40" t="s">
        <v>173</v>
      </c>
      <c r="D18" s="36">
        <v>2</v>
      </c>
      <c r="E18" s="49" t="s">
        <v>167</v>
      </c>
    </row>
    <row r="19" spans="1:5" x14ac:dyDescent="0.25">
      <c r="A19" s="34" t="s">
        <v>131</v>
      </c>
      <c r="B19" s="37" t="s">
        <v>132</v>
      </c>
      <c r="C19" s="38" t="s">
        <v>9</v>
      </c>
      <c r="D19" s="38">
        <v>2</v>
      </c>
      <c r="E19" s="49" t="s">
        <v>167</v>
      </c>
    </row>
    <row r="20" spans="1:5" x14ac:dyDescent="0.25">
      <c r="A20" s="34" t="s">
        <v>18</v>
      </c>
      <c r="B20" s="35" t="s">
        <v>19</v>
      </c>
      <c r="C20" s="36" t="s">
        <v>9</v>
      </c>
      <c r="D20" s="36">
        <v>2</v>
      </c>
      <c r="E20" s="49" t="s">
        <v>167</v>
      </c>
    </row>
    <row r="21" spans="1:5" ht="45" customHeight="1" x14ac:dyDescent="0.25">
      <c r="A21" s="24" t="str">
        <f>VLOOKUP($C$5,Sheet2!1:1048576,6,FALSE)</f>
        <v xml:space="preserve"> </v>
      </c>
      <c r="B21" s="16" t="str">
        <f>VLOOKUP($C$5,Sheet2!1:1048576,7,FALSE)</f>
        <v>select specialism from drop down list above for course options</v>
      </c>
      <c r="C21" s="36" t="str">
        <f>VLOOKUP($C$5,Sheet2!1:1048576,8,FALSE)</f>
        <v xml:space="preserve"> </v>
      </c>
      <c r="D21" s="36" t="str">
        <f>VLOOKUP($C$5,Sheet2!1:1048576,9,FALSE)</f>
        <v xml:space="preserve"> </v>
      </c>
      <c r="E21" s="49" t="s">
        <v>167</v>
      </c>
    </row>
    <row r="22" spans="1:5" ht="15" customHeight="1" x14ac:dyDescent="0.25">
      <c r="A22" s="20"/>
      <c r="B22" s="50" t="s">
        <v>169</v>
      </c>
      <c r="C22" s="50"/>
      <c r="D22" s="50"/>
      <c r="E22" s="51"/>
    </row>
    <row r="23" spans="1:5" x14ac:dyDescent="0.25">
      <c r="A23" s="34" t="s">
        <v>21</v>
      </c>
      <c r="B23" s="35" t="s">
        <v>127</v>
      </c>
      <c r="C23" s="36" t="s">
        <v>9</v>
      </c>
      <c r="D23" s="36">
        <v>5</v>
      </c>
      <c r="E23" s="49" t="s">
        <v>167</v>
      </c>
    </row>
    <row r="24" spans="1:5" x14ac:dyDescent="0.25">
      <c r="A24" s="34" t="s">
        <v>22</v>
      </c>
      <c r="B24" s="35" t="s">
        <v>23</v>
      </c>
      <c r="C24" s="36" t="s">
        <v>9</v>
      </c>
      <c r="D24" s="46">
        <v>5</v>
      </c>
      <c r="E24" s="49" t="s">
        <v>167</v>
      </c>
    </row>
    <row r="25" spans="1:5" ht="45" x14ac:dyDescent="0.25">
      <c r="A25" s="25" t="s">
        <v>20</v>
      </c>
      <c r="B25" s="17" t="s">
        <v>133</v>
      </c>
      <c r="C25" s="36" t="s">
        <v>179</v>
      </c>
      <c r="D25" s="36">
        <v>5</v>
      </c>
      <c r="E25" s="49" t="s">
        <v>167</v>
      </c>
    </row>
    <row r="26" spans="1:5" ht="24" x14ac:dyDescent="0.25">
      <c r="A26" s="34" t="s">
        <v>24</v>
      </c>
      <c r="B26" s="35" t="s">
        <v>25</v>
      </c>
      <c r="C26" s="38" t="s">
        <v>147</v>
      </c>
      <c r="D26" s="36">
        <v>6</v>
      </c>
      <c r="E26" s="49" t="s">
        <v>167</v>
      </c>
    </row>
    <row r="27" spans="1:5" ht="15" customHeight="1" x14ac:dyDescent="0.25">
      <c r="A27" s="20"/>
      <c r="B27" s="50" t="s">
        <v>166</v>
      </c>
      <c r="C27" s="50"/>
      <c r="D27" s="50"/>
      <c r="E27" s="51"/>
    </row>
    <row r="28" spans="1:5" x14ac:dyDescent="0.25">
      <c r="A28" s="34" t="s">
        <v>26</v>
      </c>
      <c r="B28" s="37" t="s">
        <v>126</v>
      </c>
      <c r="C28" s="38" t="s">
        <v>21</v>
      </c>
      <c r="D28" s="38">
        <v>2</v>
      </c>
      <c r="E28" s="49" t="s">
        <v>167</v>
      </c>
    </row>
    <row r="29" spans="1:5" x14ac:dyDescent="0.25">
      <c r="A29" s="34" t="s">
        <v>124</v>
      </c>
      <c r="B29" s="37" t="s">
        <v>125</v>
      </c>
      <c r="C29" s="38" t="s">
        <v>9</v>
      </c>
      <c r="D29" s="38">
        <v>2</v>
      </c>
      <c r="E29" s="49" t="s">
        <v>167</v>
      </c>
    </row>
    <row r="30" spans="1:5" ht="23.25" x14ac:dyDescent="0.25">
      <c r="A30" s="25" t="s">
        <v>27</v>
      </c>
      <c r="B30" s="42" t="s">
        <v>155</v>
      </c>
      <c r="C30" s="38" t="s">
        <v>156</v>
      </c>
      <c r="D30" s="38">
        <v>2</v>
      </c>
      <c r="E30" s="49" t="s">
        <v>167</v>
      </c>
    </row>
    <row r="31" spans="1:5" x14ac:dyDescent="0.25">
      <c r="A31" s="20"/>
      <c r="B31" s="21" t="s">
        <v>177</v>
      </c>
      <c r="C31" s="22"/>
      <c r="D31" s="22"/>
      <c r="E31" s="23"/>
    </row>
    <row r="32" spans="1:5" x14ac:dyDescent="0.25">
      <c r="A32" s="34" t="s">
        <v>28</v>
      </c>
      <c r="B32" s="37" t="s">
        <v>29</v>
      </c>
      <c r="C32" s="38" t="s">
        <v>9</v>
      </c>
      <c r="D32" s="38">
        <v>5</v>
      </c>
      <c r="E32" s="49" t="s">
        <v>167</v>
      </c>
    </row>
    <row r="33" spans="1:5" x14ac:dyDescent="0.25">
      <c r="A33" s="34" t="s">
        <v>30</v>
      </c>
      <c r="B33" s="37" t="s">
        <v>129</v>
      </c>
      <c r="C33" s="15" t="s">
        <v>17</v>
      </c>
      <c r="D33" s="15">
        <v>5</v>
      </c>
      <c r="E33" s="49" t="s">
        <v>167</v>
      </c>
    </row>
    <row r="34" spans="1:5" ht="24" x14ac:dyDescent="0.25">
      <c r="A34" s="34" t="s">
        <v>31</v>
      </c>
      <c r="B34" s="37" t="s">
        <v>32</v>
      </c>
      <c r="C34" s="15" t="s">
        <v>24</v>
      </c>
      <c r="D34" s="15">
        <v>5</v>
      </c>
      <c r="E34" s="49" t="s">
        <v>167</v>
      </c>
    </row>
    <row r="35" spans="1:5" ht="48.75" customHeight="1" x14ac:dyDescent="0.25">
      <c r="A35" s="24" t="str">
        <f>VLOOKUP($C$5,Sheet2!1:1048576,10,FALSE)</f>
        <v xml:space="preserve"> </v>
      </c>
      <c r="B35" s="16" t="str">
        <f>VLOOKUP($C$5,Sheet2!1:1048576,11,FALSE)</f>
        <v>select specialism from drop down list above for course options</v>
      </c>
      <c r="C35" s="15" t="str">
        <f>VLOOKUP($C$5,Sheet2!1:1048576,12,FALSE)</f>
        <v xml:space="preserve"> </v>
      </c>
      <c r="D35" s="15" t="str">
        <f>VLOOKUP($C$5,Sheet2!1:1048576,13,FALSE)</f>
        <v xml:space="preserve"> </v>
      </c>
      <c r="E35" s="49" t="s">
        <v>167</v>
      </c>
    </row>
    <row r="36" spans="1:5" x14ac:dyDescent="0.25">
      <c r="A36" s="20"/>
      <c r="B36" s="21" t="s">
        <v>178</v>
      </c>
      <c r="C36" s="22"/>
      <c r="D36" s="22"/>
      <c r="E36" s="23"/>
    </row>
    <row r="37" spans="1:5" ht="22.5" customHeight="1" x14ac:dyDescent="0.25">
      <c r="A37" s="34" t="s">
        <v>33</v>
      </c>
      <c r="B37" s="37" t="s">
        <v>157</v>
      </c>
      <c r="C37" s="43" t="s">
        <v>146</v>
      </c>
      <c r="D37" s="38">
        <v>1</v>
      </c>
      <c r="E37" s="47"/>
    </row>
    <row r="38" spans="1:5" x14ac:dyDescent="0.25">
      <c r="A38" s="34" t="s">
        <v>35</v>
      </c>
      <c r="B38" s="37" t="s">
        <v>130</v>
      </c>
      <c r="C38" s="43" t="s">
        <v>146</v>
      </c>
      <c r="D38" s="38">
        <v>2</v>
      </c>
      <c r="E38" s="47"/>
    </row>
    <row r="39" spans="1:5" ht="32.25" customHeight="1" x14ac:dyDescent="0.25">
      <c r="A39" s="24" t="str">
        <f>VLOOKUP($C$5,Sheet2!1:1048576,14,FALSE)</f>
        <v xml:space="preserve"> </v>
      </c>
      <c r="B39" s="16" t="str">
        <f>VLOOKUP($C$5,Sheet2!1:1048576,15,FALSE)</f>
        <v>select specialism from drop down list above for course options</v>
      </c>
      <c r="C39" s="36" t="str">
        <f>VLOOKUP($C$5,Sheet2!1:1048576,16,FALSE)</f>
        <v xml:space="preserve"> </v>
      </c>
      <c r="D39" s="36" t="str">
        <f>VLOOKUP($C$5,Sheet2!1:1048576,17,FALSE)</f>
        <v xml:space="preserve"> </v>
      </c>
      <c r="E39" s="47"/>
    </row>
    <row r="40" spans="1:5" ht="29.45" customHeight="1" x14ac:dyDescent="0.25">
      <c r="A40" s="53" t="s">
        <v>34</v>
      </c>
      <c r="B40" s="54"/>
      <c r="C40" s="54"/>
      <c r="D40" s="54"/>
      <c r="E40" s="55"/>
    </row>
    <row r="41" spans="1:5" ht="48" customHeight="1" x14ac:dyDescent="0.25">
      <c r="A41" s="20"/>
      <c r="B41" s="50" t="s">
        <v>193</v>
      </c>
      <c r="C41" s="50"/>
      <c r="D41" s="50"/>
      <c r="E41" s="51"/>
    </row>
    <row r="42" spans="1:5" ht="34.5" x14ac:dyDescent="0.25">
      <c r="A42" s="34" t="s">
        <v>180</v>
      </c>
      <c r="B42" s="37" t="s">
        <v>181</v>
      </c>
      <c r="C42" s="38" t="s">
        <v>27</v>
      </c>
      <c r="D42" s="38">
        <v>4</v>
      </c>
      <c r="E42" s="47"/>
    </row>
    <row r="43" spans="1:5" ht="47.25" customHeight="1" x14ac:dyDescent="0.25">
      <c r="A43" s="25" t="s">
        <v>121</v>
      </c>
      <c r="B43" s="17" t="s">
        <v>158</v>
      </c>
      <c r="C43" s="36" t="s">
        <v>194</v>
      </c>
      <c r="D43" s="36">
        <v>4</v>
      </c>
      <c r="E43" s="47" t="s">
        <v>195</v>
      </c>
    </row>
  </sheetData>
  <sheetProtection algorithmName="SHA-512" hashValue="BQnvgGEqE+FdhwPsuAJjZrqBM02pcX9NNNDNl5e7u4xU5DhwgNZQ5dXGDQPXrbinfOBu7zrnNW0BZbgNWPJESg==" saltValue="oZbzPYbJZVihtKyWNPqqtQ==" spinCount="100000" sheet="1" objects="1" scenarios="1"/>
  <mergeCells count="6">
    <mergeCell ref="B41:E41"/>
    <mergeCell ref="C5:D5"/>
    <mergeCell ref="A40:E40"/>
    <mergeCell ref="A1:E1"/>
    <mergeCell ref="B22:E22"/>
    <mergeCell ref="B27:E27"/>
  </mergeCells>
  <pageMargins left="0.23622047244094491" right="0.23622047244094491" top="0.19685039370078741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Sheet2!$A:$A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Sheet3!$A$1:$A$9</xm:f>
          </x14:formula1>
          <xm:sqref>A40:E40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Q12"/>
  <sheetViews>
    <sheetView workbookViewId="0"/>
  </sheetViews>
  <sheetFormatPr defaultRowHeight="15" x14ac:dyDescent="0.25"/>
  <cols>
    <col min="1" max="1" width="21" bestFit="1" customWidth="1"/>
    <col min="2" max="2" width="8.85546875" style="39" bestFit="1" customWidth="1"/>
    <col min="3" max="3" width="22.85546875" customWidth="1"/>
    <col min="6" max="6" width="9.140625" style="39"/>
    <col min="10" max="10" width="9.140625" style="39"/>
    <col min="14" max="14" width="9.140625" style="39"/>
  </cols>
  <sheetData>
    <row r="1" spans="1:17" ht="15.75" thickBot="1" x14ac:dyDescent="0.3">
      <c r="A1" s="32" t="s">
        <v>36</v>
      </c>
      <c r="B1" s="39" t="s">
        <v>37</v>
      </c>
      <c r="C1" t="s">
        <v>38</v>
      </c>
      <c r="D1" t="s">
        <v>37</v>
      </c>
      <c r="E1" t="s">
        <v>37</v>
      </c>
      <c r="F1" s="39" t="s">
        <v>37</v>
      </c>
      <c r="G1" t="s">
        <v>38</v>
      </c>
      <c r="H1" t="s">
        <v>37</v>
      </c>
      <c r="I1" t="s">
        <v>37</v>
      </c>
      <c r="J1" s="39" t="s">
        <v>37</v>
      </c>
      <c r="K1" t="s">
        <v>38</v>
      </c>
      <c r="L1" t="s">
        <v>37</v>
      </c>
      <c r="M1" t="s">
        <v>37</v>
      </c>
      <c r="N1" s="39" t="s">
        <v>37</v>
      </c>
      <c r="O1" t="s">
        <v>38</v>
      </c>
      <c r="P1" t="s">
        <v>37</v>
      </c>
      <c r="Q1" t="s">
        <v>37</v>
      </c>
    </row>
    <row r="2" spans="1:17" ht="120.75" thickBot="1" x14ac:dyDescent="0.3">
      <c r="A2" s="14" t="s">
        <v>39</v>
      </c>
      <c r="B2" s="6" t="s">
        <v>40</v>
      </c>
      <c r="C2" s="7" t="s">
        <v>41</v>
      </c>
      <c r="D2" s="8" t="s">
        <v>9</v>
      </c>
      <c r="E2" s="8">
        <v>5</v>
      </c>
      <c r="F2" s="9" t="s">
        <v>42</v>
      </c>
      <c r="G2" s="3" t="s">
        <v>43</v>
      </c>
      <c r="H2" s="2" t="s">
        <v>9</v>
      </c>
      <c r="I2" s="2">
        <v>2</v>
      </c>
      <c r="J2" s="9" t="s">
        <v>44</v>
      </c>
      <c r="K2" s="3" t="s">
        <v>45</v>
      </c>
      <c r="L2" s="2" t="s">
        <v>9</v>
      </c>
      <c r="M2" s="2">
        <v>5</v>
      </c>
      <c r="N2" s="9" t="s">
        <v>46</v>
      </c>
      <c r="O2" s="3" t="s">
        <v>47</v>
      </c>
      <c r="P2" s="2" t="s">
        <v>9</v>
      </c>
      <c r="Q2" s="2">
        <v>2</v>
      </c>
    </row>
    <row r="3" spans="1:17" ht="144.75" thickBot="1" x14ac:dyDescent="0.3">
      <c r="A3" s="14" t="s">
        <v>1</v>
      </c>
      <c r="B3" s="6" t="s">
        <v>48</v>
      </c>
      <c r="C3" s="7" t="s">
        <v>49</v>
      </c>
      <c r="D3" s="8" t="s">
        <v>9</v>
      </c>
      <c r="E3" s="8">
        <v>5</v>
      </c>
      <c r="F3" s="12" t="s">
        <v>190</v>
      </c>
      <c r="G3" s="7" t="s">
        <v>191</v>
      </c>
      <c r="H3" s="13" t="s">
        <v>9</v>
      </c>
      <c r="I3" s="48" t="s">
        <v>192</v>
      </c>
      <c r="J3" s="11" t="s">
        <v>50</v>
      </c>
      <c r="K3" s="3" t="s">
        <v>51</v>
      </c>
      <c r="L3" s="2" t="s">
        <v>9</v>
      </c>
      <c r="M3" s="2">
        <v>5</v>
      </c>
      <c r="N3" s="12" t="s">
        <v>159</v>
      </c>
      <c r="O3" s="3" t="s">
        <v>160</v>
      </c>
      <c r="P3" s="2" t="s">
        <v>161</v>
      </c>
      <c r="Q3" s="2">
        <v>2</v>
      </c>
    </row>
    <row r="4" spans="1:17" ht="84.75" thickBot="1" x14ac:dyDescent="0.3">
      <c r="A4" s="10" t="s">
        <v>52</v>
      </c>
      <c r="B4" s="6" t="s">
        <v>53</v>
      </c>
      <c r="C4" s="7" t="s">
        <v>54</v>
      </c>
      <c r="D4" s="8" t="s">
        <v>9</v>
      </c>
      <c r="E4" s="8">
        <v>5</v>
      </c>
      <c r="F4" s="9" t="s">
        <v>55</v>
      </c>
      <c r="G4" s="3" t="s">
        <v>56</v>
      </c>
      <c r="H4" s="2" t="s">
        <v>9</v>
      </c>
      <c r="I4" s="2">
        <v>2</v>
      </c>
      <c r="J4" s="9" t="s">
        <v>57</v>
      </c>
      <c r="K4" s="3" t="s">
        <v>58</v>
      </c>
      <c r="L4" s="2" t="s">
        <v>182</v>
      </c>
      <c r="M4" s="2">
        <v>5</v>
      </c>
      <c r="N4" s="9" t="s">
        <v>59</v>
      </c>
      <c r="O4" s="3" t="s">
        <v>60</v>
      </c>
      <c r="P4" s="2" t="s">
        <v>148</v>
      </c>
      <c r="Q4" s="2">
        <v>2</v>
      </c>
    </row>
    <row r="5" spans="1:17" ht="180.75" thickBot="1" x14ac:dyDescent="0.3">
      <c r="A5" s="10" t="s">
        <v>61</v>
      </c>
      <c r="B5" s="6" t="s">
        <v>62</v>
      </c>
      <c r="C5" s="7" t="s">
        <v>63</v>
      </c>
      <c r="D5" s="8" t="s">
        <v>9</v>
      </c>
      <c r="E5" s="8">
        <v>5</v>
      </c>
      <c r="F5" s="9" t="s">
        <v>64</v>
      </c>
      <c r="G5" s="3" t="s">
        <v>65</v>
      </c>
      <c r="H5" s="2" t="s">
        <v>9</v>
      </c>
      <c r="I5" s="2">
        <v>2</v>
      </c>
      <c r="J5" s="12" t="s">
        <v>113</v>
      </c>
      <c r="K5" s="7" t="s">
        <v>114</v>
      </c>
      <c r="L5" s="13" t="s">
        <v>9</v>
      </c>
      <c r="M5" s="4">
        <v>5</v>
      </c>
      <c r="N5" s="9" t="s">
        <v>66</v>
      </c>
      <c r="O5" s="3" t="s">
        <v>67</v>
      </c>
      <c r="P5" s="2" t="s">
        <v>183</v>
      </c>
      <c r="Q5" s="2">
        <v>2</v>
      </c>
    </row>
    <row r="6" spans="1:17" ht="72.75" thickBot="1" x14ac:dyDescent="0.3">
      <c r="A6" s="10" t="s">
        <v>68</v>
      </c>
      <c r="B6" s="6" t="s">
        <v>69</v>
      </c>
      <c r="C6" s="7" t="s">
        <v>70</v>
      </c>
      <c r="D6" s="8" t="s">
        <v>9</v>
      </c>
      <c r="E6" s="8">
        <v>5</v>
      </c>
      <c r="F6" s="9" t="s">
        <v>71</v>
      </c>
      <c r="G6" s="3" t="s">
        <v>72</v>
      </c>
      <c r="H6" s="2" t="s">
        <v>9</v>
      </c>
      <c r="I6" s="2">
        <v>2</v>
      </c>
      <c r="J6" s="9" t="s">
        <v>73</v>
      </c>
      <c r="K6" s="3" t="s">
        <v>74</v>
      </c>
      <c r="L6" s="18" t="s">
        <v>71</v>
      </c>
      <c r="M6" s="4">
        <v>5</v>
      </c>
      <c r="N6" s="6" t="s">
        <v>134</v>
      </c>
      <c r="O6" s="7" t="s">
        <v>184</v>
      </c>
      <c r="P6" s="2" t="s">
        <v>135</v>
      </c>
      <c r="Q6" s="2">
        <v>2</v>
      </c>
    </row>
    <row r="7" spans="1:17" ht="72.75" thickBot="1" x14ac:dyDescent="0.3">
      <c r="A7" s="10" t="s">
        <v>75</v>
      </c>
      <c r="B7" s="6" t="s">
        <v>69</v>
      </c>
      <c r="C7" s="7" t="s">
        <v>70</v>
      </c>
      <c r="D7" s="8" t="s">
        <v>9</v>
      </c>
      <c r="E7" s="8">
        <v>5</v>
      </c>
      <c r="F7" s="9" t="s">
        <v>118</v>
      </c>
      <c r="G7" s="3" t="s">
        <v>77</v>
      </c>
      <c r="H7" s="2" t="s">
        <v>9</v>
      </c>
      <c r="I7" s="2">
        <v>2</v>
      </c>
      <c r="J7" s="12" t="s">
        <v>119</v>
      </c>
      <c r="K7" s="3" t="s">
        <v>78</v>
      </c>
      <c r="L7" s="18" t="s">
        <v>76</v>
      </c>
      <c r="M7" s="4">
        <v>5</v>
      </c>
      <c r="N7" s="6" t="s">
        <v>136</v>
      </c>
      <c r="O7" s="7" t="s">
        <v>185</v>
      </c>
      <c r="P7" s="2" t="s">
        <v>137</v>
      </c>
      <c r="Q7" s="2">
        <v>2</v>
      </c>
    </row>
    <row r="8" spans="1:17" ht="96.75" thickBot="1" x14ac:dyDescent="0.3">
      <c r="A8" s="10" t="s">
        <v>79</v>
      </c>
      <c r="B8" s="6" t="s">
        <v>69</v>
      </c>
      <c r="C8" s="7" t="s">
        <v>70</v>
      </c>
      <c r="D8" s="8" t="s">
        <v>9</v>
      </c>
      <c r="E8" s="8">
        <v>5</v>
      </c>
      <c r="F8" s="9" t="s">
        <v>138</v>
      </c>
      <c r="G8" s="3" t="s">
        <v>116</v>
      </c>
      <c r="H8" s="2" t="s">
        <v>9</v>
      </c>
      <c r="I8" s="2">
        <v>2</v>
      </c>
      <c r="J8" s="12" t="s">
        <v>117</v>
      </c>
      <c r="K8" s="3" t="s">
        <v>115</v>
      </c>
      <c r="L8" s="18" t="s">
        <v>139</v>
      </c>
      <c r="M8" s="13">
        <v>5</v>
      </c>
      <c r="N8" s="6" t="s">
        <v>140</v>
      </c>
      <c r="O8" s="7" t="s">
        <v>186</v>
      </c>
      <c r="P8" s="2" t="s">
        <v>141</v>
      </c>
      <c r="Q8" s="2">
        <v>2</v>
      </c>
    </row>
    <row r="9" spans="1:17" ht="96.75" thickBot="1" x14ac:dyDescent="0.3">
      <c r="A9" s="10" t="s">
        <v>80</v>
      </c>
      <c r="B9" s="6" t="s">
        <v>81</v>
      </c>
      <c r="C9" s="7" t="s">
        <v>82</v>
      </c>
      <c r="D9" s="8" t="s">
        <v>9</v>
      </c>
      <c r="E9" s="8">
        <v>5</v>
      </c>
      <c r="F9" s="9" t="s">
        <v>83</v>
      </c>
      <c r="G9" s="3" t="s">
        <v>84</v>
      </c>
      <c r="H9" s="2" t="s">
        <v>81</v>
      </c>
      <c r="I9" s="2">
        <v>2</v>
      </c>
      <c r="J9" s="9" t="s">
        <v>109</v>
      </c>
      <c r="K9" s="3" t="s">
        <v>108</v>
      </c>
      <c r="L9" s="2" t="s">
        <v>187</v>
      </c>
      <c r="M9" s="2">
        <v>5</v>
      </c>
      <c r="N9" s="9" t="s">
        <v>33</v>
      </c>
      <c r="O9" s="3" t="s">
        <v>153</v>
      </c>
      <c r="P9" s="2" t="s">
        <v>110</v>
      </c>
      <c r="Q9" s="2">
        <v>2</v>
      </c>
    </row>
    <row r="10" spans="1:17" ht="96.75" thickBot="1" x14ac:dyDescent="0.3">
      <c r="A10" s="10" t="s">
        <v>86</v>
      </c>
      <c r="B10" s="6" t="s">
        <v>87</v>
      </c>
      <c r="C10" s="7" t="s">
        <v>88</v>
      </c>
      <c r="D10" s="13" t="s">
        <v>9</v>
      </c>
      <c r="E10" s="13">
        <v>5</v>
      </c>
      <c r="F10" s="12" t="s">
        <v>89</v>
      </c>
      <c r="G10" s="7" t="s">
        <v>90</v>
      </c>
      <c r="H10" s="13" t="s">
        <v>87</v>
      </c>
      <c r="I10" s="13">
        <v>2</v>
      </c>
      <c r="J10" s="12" t="s">
        <v>91</v>
      </c>
      <c r="K10" s="7" t="s">
        <v>92</v>
      </c>
      <c r="L10" s="8" t="s">
        <v>149</v>
      </c>
      <c r="M10" s="13" t="s">
        <v>150</v>
      </c>
      <c r="N10" s="9" t="s">
        <v>93</v>
      </c>
      <c r="O10" s="3" t="s">
        <v>94</v>
      </c>
      <c r="P10" s="2" t="s">
        <v>91</v>
      </c>
      <c r="Q10" s="2">
        <v>2</v>
      </c>
    </row>
    <row r="11" spans="1:17" ht="108.75" thickBot="1" x14ac:dyDescent="0.3">
      <c r="A11" s="10" t="s">
        <v>95</v>
      </c>
      <c r="B11" s="6" t="s">
        <v>96</v>
      </c>
      <c r="C11" s="7" t="s">
        <v>97</v>
      </c>
      <c r="D11" s="8" t="s">
        <v>9</v>
      </c>
      <c r="E11" s="8">
        <v>5</v>
      </c>
      <c r="F11" s="9" t="s">
        <v>111</v>
      </c>
      <c r="G11" s="3" t="s">
        <v>144</v>
      </c>
      <c r="H11" s="2" t="s">
        <v>9</v>
      </c>
      <c r="I11" s="2">
        <v>2</v>
      </c>
      <c r="J11" s="9" t="s">
        <v>112</v>
      </c>
      <c r="K11" s="3" t="s">
        <v>122</v>
      </c>
      <c r="L11" s="2" t="s">
        <v>9</v>
      </c>
      <c r="M11" s="2">
        <v>5</v>
      </c>
      <c r="N11" s="9" t="s">
        <v>85</v>
      </c>
      <c r="O11" s="3" t="s">
        <v>189</v>
      </c>
      <c r="P11" s="2" t="s">
        <v>188</v>
      </c>
      <c r="Q11" s="2">
        <v>2</v>
      </c>
    </row>
    <row r="12" spans="1:17" ht="84.75" thickBot="1" x14ac:dyDescent="0.3">
      <c r="A12" s="10" t="s">
        <v>98</v>
      </c>
      <c r="B12" s="6" t="s">
        <v>99</v>
      </c>
      <c r="C12" s="7" t="s">
        <v>100</v>
      </c>
      <c r="D12" s="8" t="s">
        <v>9</v>
      </c>
      <c r="E12" s="8">
        <v>5</v>
      </c>
      <c r="F12" s="9" t="s">
        <v>101</v>
      </c>
      <c r="G12" s="3" t="s">
        <v>102</v>
      </c>
      <c r="H12" s="2" t="s">
        <v>9</v>
      </c>
      <c r="I12" s="2">
        <v>2</v>
      </c>
      <c r="J12" s="9" t="s">
        <v>103</v>
      </c>
      <c r="K12" s="3" t="s">
        <v>104</v>
      </c>
      <c r="L12" s="2" t="s">
        <v>9</v>
      </c>
      <c r="M12" s="2">
        <v>5</v>
      </c>
      <c r="N12" s="9" t="s">
        <v>105</v>
      </c>
      <c r="O12" s="3" t="s">
        <v>106</v>
      </c>
      <c r="P12" s="2" t="s">
        <v>103</v>
      </c>
      <c r="Q12" s="2">
        <v>2</v>
      </c>
    </row>
  </sheetData>
  <sheetProtection algorithmName="SHA-512" hashValue="X0Uv7eZ9KtmtoyWFmP650PKh5cIOxpMBKDzKDBtHfIBqpcgANpqy5AzSokYUmV8eyesDxrj6zaMPaogvNKzeFw==" saltValue="1fTQyyrYDQTAtADB5AUen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9"/>
  <sheetViews>
    <sheetView workbookViewId="0"/>
  </sheetViews>
  <sheetFormatPr defaultRowHeight="15" x14ac:dyDescent="0.25"/>
  <cols>
    <col min="1" max="1" width="60.85546875" customWidth="1"/>
  </cols>
  <sheetData>
    <row r="1" spans="1:1" ht="15.75" thickBot="1" x14ac:dyDescent="0.3">
      <c r="A1" t="s">
        <v>34</v>
      </c>
    </row>
    <row r="2" spans="1:1" ht="24.75" thickBot="1" x14ac:dyDescent="0.3">
      <c r="A2" s="19" t="s">
        <v>162</v>
      </c>
    </row>
    <row r="3" spans="1:1" ht="15.75" thickBot="1" x14ac:dyDescent="0.3">
      <c r="A3" s="19" t="s">
        <v>107</v>
      </c>
    </row>
    <row r="4" spans="1:1" ht="24.75" thickBot="1" x14ac:dyDescent="0.3">
      <c r="A4" s="19" t="s">
        <v>165</v>
      </c>
    </row>
    <row r="5" spans="1:1" ht="15.75" thickBot="1" x14ac:dyDescent="0.3">
      <c r="A5" s="19" t="s">
        <v>164</v>
      </c>
    </row>
    <row r="6" spans="1:1" ht="15.75" thickBot="1" x14ac:dyDescent="0.3">
      <c r="A6" s="19" t="s">
        <v>163</v>
      </c>
    </row>
    <row r="7" spans="1:1" ht="15.75" thickBot="1" x14ac:dyDescent="0.3">
      <c r="A7" s="19" t="s">
        <v>120</v>
      </c>
    </row>
    <row r="8" spans="1:1" ht="15" customHeight="1" x14ac:dyDescent="0.25">
      <c r="A8" s="57" t="s">
        <v>151</v>
      </c>
    </row>
    <row r="9" spans="1:1" ht="15.75" thickBot="1" x14ac:dyDescent="0.3">
      <c r="A9" s="58"/>
    </row>
  </sheetData>
  <sheetProtection algorithmName="SHA-512" hashValue="Qg01bT11d9Wuf8y4uc/DF/rmT4Uui8NiC03f1ZIOHK3RrUdfBQrC/EuOlyrPVczhVotlFwGGrBPARB3OtxF9NQ==" saltValue="roXuQfZ0AswyX/IuYxmsWQ==" spinCount="100000" sheet="1" objects="1" scenarios="1"/>
  <mergeCells count="1">
    <mergeCell ref="A8:A9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MHPE/LHPE</Program>
  </documentManagement>
</p:properties>
</file>

<file path=customXml/itemProps1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051B0F-5D05-488F-A2AB-B65400999AA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dc07978-a652-4acb-8d7f-8cd0e5d595b7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Steph Dawe Holland</cp:lastModifiedBy>
  <cp:revision/>
  <cp:lastPrinted>2021-09-15T00:21:34Z</cp:lastPrinted>
  <dcterms:created xsi:type="dcterms:W3CDTF">2021-03-19T03:50:52Z</dcterms:created>
  <dcterms:modified xsi:type="dcterms:W3CDTF">2024-09-20T06:43:58Z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