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PE LHPE\"/>
    </mc:Choice>
  </mc:AlternateContent>
  <xr:revisionPtr revIDLastSave="0" documentId="13_ncr:1_{BC43A3A9-7B49-43B7-808C-FA0B5E7CC650}" xr6:coauthVersionLast="47" xr6:coauthVersionMax="47" xr10:uidLastSave="{00000000-0000-0000-0000-000000000000}"/>
  <workbookProtection workbookAlgorithmName="SHA-512" workbookHashValue="cwcnuKOeZ+j/pKnhivVygaA2j8XrH1l1BxQchsEgvazyqoIbrpXVv+Mr5gajDzFr3rQ8wpWPd9iPhM6h+TjDbQ==" workbookSaltValue="nWkjm1Su27kV/trEuqAM3w==" workbookSpinCount="100000" lockStructure="1"/>
  <bookViews>
    <workbookView xWindow="28680" yWindow="-210" windowWidth="29040" windowHeight="15720" xr2:uid="{3E608F24-AE44-4E6B-9808-29A01A2F6EB2}"/>
  </bookViews>
  <sheets>
    <sheet name="Sheet1" sheetId="1" r:id="rId1"/>
    <sheet name="Sheet2" sheetId="2" r:id="rId2"/>
    <sheet name="Sheet3" sheetId="4" r:id="rId3"/>
  </sheets>
  <definedNames>
    <definedName name="area">Sheet2!$A$2,Sheet2!$A$3</definedName>
    <definedName name="electiv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A10" i="1"/>
  <c r="D40" i="1"/>
  <c r="C40" i="1"/>
  <c r="B40" i="1"/>
  <c r="A40" i="1"/>
  <c r="D36" i="1"/>
  <c r="C36" i="1"/>
  <c r="B36" i="1"/>
  <c r="A36" i="1"/>
  <c r="D23" i="1"/>
  <c r="C23" i="1"/>
  <c r="B23" i="1"/>
  <c r="A23" i="1"/>
</calcChain>
</file>

<file path=xl/sharedStrings.xml><?xml version="1.0" encoding="utf-8"?>
<sst xmlns="http://schemas.openxmlformats.org/spreadsheetml/2006/main" count="292" uniqueCount="198">
  <si>
    <t>Specialisation:</t>
  </si>
  <si>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</si>
  <si>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</si>
  <si>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</si>
  <si>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</si>
  <si>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</si>
  <si>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</si>
  <si>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</si>
  <si>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</si>
  <si>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</si>
  <si>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</si>
  <si>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</si>
  <si>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EDUC 1106</t>
  </si>
  <si>
    <t>Language and Mathematics for Learning</t>
  </si>
  <si>
    <t>PLACEMENT</t>
  </si>
  <si>
    <t>EDUC 1081</t>
  </si>
  <si>
    <t>ELECTIVE</t>
  </si>
  <si>
    <t>EDUC 1101</t>
  </si>
  <si>
    <t>Digital Literacies for Learning</t>
  </si>
  <si>
    <t>EDUC 1102</t>
  </si>
  <si>
    <t>Foundations in Learning and Teaching 1: Learning through Play</t>
  </si>
  <si>
    <t>EDUC 1018</t>
  </si>
  <si>
    <t>Design and Technology Education</t>
  </si>
  <si>
    <t>EDUC 1077</t>
  </si>
  <si>
    <t>Theories of Learning</t>
  </si>
  <si>
    <t>EDUC 2058</t>
  </si>
  <si>
    <t>EDUC 2006</t>
  </si>
  <si>
    <t>Health and Physical Education</t>
  </si>
  <si>
    <t>EDUC 2056</t>
  </si>
  <si>
    <t>Humanities and Social Sciences Education</t>
  </si>
  <si>
    <t>EDUC 2062</t>
  </si>
  <si>
    <t>EDUC 3073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</si>
  <si>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</si>
  <si>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</si>
  <si>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</si>
  <si>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</si>
  <si>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3075</t>
  </si>
  <si>
    <t>EDUC 3086</t>
  </si>
  <si>
    <t>EDUC 3055</t>
  </si>
  <si>
    <t>Inclusive Education</t>
  </si>
  <si>
    <t>EDUC 3062</t>
  </si>
  <si>
    <t>EDUC 3079</t>
  </si>
  <si>
    <t>Foundations in Learning and Teaching 3: Educating for Diversity and Inclusion</t>
  </si>
  <si>
    <t>EDUC 4224</t>
  </si>
  <si>
    <t>EDUC 4212</t>
  </si>
  <si>
    <t>CLICK HERE FOR ELECTIVE OPTIONS</t>
  </si>
  <si>
    <t>EDUC 4239</t>
  </si>
  <si>
    <t>CLICK HERE TO SELECT</t>
  </si>
  <si>
    <t xml:space="preserve"> </t>
  </si>
  <si>
    <t>select specialism from drop down list above for course options</t>
  </si>
  <si>
    <t>Arts (EXT)</t>
  </si>
  <si>
    <t>EDUC 1099</t>
  </si>
  <si>
    <t>Primary Specialism 1 -  Becoming a Primary Teacher with an Arts Specialisation</t>
  </si>
  <si>
    <t>EDUC 2076</t>
  </si>
  <si>
    <t>Primary Specialism 2 - Dance and Music: Social Dreaming</t>
  </si>
  <si>
    <t>EDUC 3078</t>
  </si>
  <si>
    <t>Primary Specialism 3 - Drama and Visual Arts: Story Landscapes</t>
  </si>
  <si>
    <t>EDUC 4227</t>
  </si>
  <si>
    <t>Primary Specialism 4 - Production, Presentation and Audience in Arts Education</t>
  </si>
  <si>
    <t>EDUC 2074</t>
  </si>
  <si>
    <t>Primary Specialism 1 - Literature and Digital Media</t>
  </si>
  <si>
    <t>LANG 2015 or EDUC 1087</t>
  </si>
  <si>
    <t>Primary Specialism 2 - Childrens Literature: Picture Books OR Teaching Linguistically Diverse Learners</t>
  </si>
  <si>
    <t>1 or 5</t>
  </si>
  <si>
    <t>EDUC 4214</t>
  </si>
  <si>
    <t>Primary Specialism 3 - TESOL in Practice</t>
  </si>
  <si>
    <t>HASS (EXT)</t>
  </si>
  <si>
    <t>EDUC 1103</t>
  </si>
  <si>
    <t>Primary Specialism 1 - HaSS Geographical Studies Specialisation</t>
  </si>
  <si>
    <t>EDUC 3080</t>
  </si>
  <si>
    <r>
      <t>Primary Specialism 2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- HaSS Historical Studies Specialisation</t>
    </r>
  </si>
  <si>
    <t>EDUC 2079</t>
  </si>
  <si>
    <t>Primary Specialism 3 - HaSS Integration Specialisation</t>
  </si>
  <si>
    <t>EDUC 4223</t>
  </si>
  <si>
    <t>Primary Specialism 4 - HaSS Pedagogy Specialisation</t>
  </si>
  <si>
    <t>Health &amp; Physical Education</t>
  </si>
  <si>
    <t>HLTH 1013</t>
  </si>
  <si>
    <t>Primary Specialism 1 - Fitness and Lifestyle Management</t>
  </si>
  <si>
    <t>EDUC 1085</t>
  </si>
  <si>
    <t>Primary Specialism 2 - Growth and Motor Development</t>
  </si>
  <si>
    <t>EDUC 4219</t>
  </si>
  <si>
    <t>Primary Specialism 4 - Specialisation in Health &amp; Physical Education</t>
  </si>
  <si>
    <t>EDUC 2067</t>
  </si>
  <si>
    <t>Required Elective - Teaching and Learning of Motor Skills</t>
  </si>
  <si>
    <t>Italian</t>
  </si>
  <si>
    <t>EDUC 2057</t>
  </si>
  <si>
    <t>Primary Specialism 1 - Learning Languages and Cultures</t>
  </si>
  <si>
    <t>LANG 1026 OR  LANG 1029</t>
  </si>
  <si>
    <t>Primary Specialisation 2 - Italian 1A or Italian 2A</t>
  </si>
  <si>
    <t>LANG 1027 OR  LANG 1028</t>
  </si>
  <si>
    <t>Primary Specialisation 3 - Italian 1B or Italian 2B</t>
  </si>
  <si>
    <t>French</t>
  </si>
  <si>
    <t>LANG 1022 or LANG 1024</t>
  </si>
  <si>
    <t>Primary Specialisation 2 - French 1A or French 2A</t>
  </si>
  <si>
    <t>Primary Specialisation 3 - French 1B or French 2B</t>
  </si>
  <si>
    <t>Japanese</t>
  </si>
  <si>
    <t>Mathematics</t>
  </si>
  <si>
    <t>MATH 1057</t>
  </si>
  <si>
    <t>Primary Specialism 1 - Mathematics for Primary Educators 1</t>
  </si>
  <si>
    <t>EDUC 3004</t>
  </si>
  <si>
    <t>Primary Specialism 2 - Mathematics for Primary Educators 2</t>
  </si>
  <si>
    <t>EDUC 4221</t>
  </si>
  <si>
    <t>Catholic Studies</t>
  </si>
  <si>
    <t>EDUC 1069</t>
  </si>
  <si>
    <t xml:space="preserve">Primary Specialism 1 - Catholic Scriptures: An Introduction </t>
  </si>
  <si>
    <t>EDUC 2049</t>
  </si>
  <si>
    <t xml:space="preserve">Primary Specialism 2 - Catholic Theology: An Introduction </t>
  </si>
  <si>
    <t>EDUC 2063</t>
  </si>
  <si>
    <t xml:space="preserve">Primary Specialism 3 - Contemporary Catholic Schools </t>
  </si>
  <si>
    <t>EDUC 1069 + EDUC 2049</t>
  </si>
  <si>
    <t>1 (intensive in Feb)</t>
  </si>
  <si>
    <t>EDUC 3035</t>
  </si>
  <si>
    <t>Primary Specialism 4 - Religious Education for Catholic Schools</t>
  </si>
  <si>
    <t>Science</t>
  </si>
  <si>
    <t>EDUC 2065</t>
  </si>
  <si>
    <t>Primary Specialism 1 - Science and Sustainability 1B: Atmosphere and Climate</t>
  </si>
  <si>
    <t>Technologies</t>
  </si>
  <si>
    <t>EDUC 1095</t>
  </si>
  <si>
    <t>Primary Specialism 1 - Food and Society</t>
  </si>
  <si>
    <t>EDUC 1084</t>
  </si>
  <si>
    <t>Primary Specialism 2 - Digital Citizenship</t>
  </si>
  <si>
    <t>EDUC 4229</t>
  </si>
  <si>
    <t>Primary Specialism 3 - STEM: A Project Based Pedagogy</t>
  </si>
  <si>
    <t>EDUC 3070</t>
  </si>
  <si>
    <t>Primary Specialism 4 - Technology by Design</t>
  </si>
  <si>
    <t>EDUC 4100 - Teaching Children with Disabilities - SP2 (EXT)</t>
  </si>
  <si>
    <t>Primary Specialism 3 - Mathematics for Primary Educators 3</t>
  </si>
  <si>
    <t>EDUC 2098</t>
  </si>
  <si>
    <t>MATH 1057
EDUC 3004
EDUC 2098</t>
  </si>
  <si>
    <t>Primary Specialism 2 - Environment: A Human Perspective</t>
  </si>
  <si>
    <t>ENVT 1013</t>
  </si>
  <si>
    <t>PHYS 1015</t>
  </si>
  <si>
    <t>EDUC 3066 
or 
EDUC 3071</t>
  </si>
  <si>
    <t>Primary Specialism 3 - 
Dance as Education &amp; Recreation 
or 
Group Dynamics &amp; Responsibility Educaton</t>
  </si>
  <si>
    <t>Primary Specialisation 3 - 
Japanese 1B 
or Japanese 2B</t>
  </si>
  <si>
    <t>Primary Specialisation 2 - 
Japanese 1A 
or Japanese 2A</t>
  </si>
  <si>
    <t>LANG 1034 
or 
LANG 1032</t>
  </si>
  <si>
    <t>LANG 1022 
or 
LANG 1024</t>
  </si>
  <si>
    <t>LANG 1023 
or 
LANG 1025</t>
  </si>
  <si>
    <t>EDUC 4205 - Developing Languages Programs - SP2 (EXT)</t>
  </si>
  <si>
    <t>EDUC 4245</t>
  </si>
  <si>
    <t>Primary Specialism 3 - Astronomy and the Universe</t>
  </si>
  <si>
    <t>Mathematics Education 2</t>
  </si>
  <si>
    <t>EDUC 2030</t>
  </si>
  <si>
    <t>LANG 1029
OR LANG 3012</t>
  </si>
  <si>
    <t>LANG 1027 OR LANG 1028</t>
  </si>
  <si>
    <t>LANG 1024 OR LANG 3004</t>
  </si>
  <si>
    <t>LANG 1023 OR LANG 1025</t>
  </si>
  <si>
    <t>LANG 1033 
or 
LANG 1031</t>
  </si>
  <si>
    <t>LANG 1033 or LANG 1031</t>
  </si>
  <si>
    <t>LANG 1031 OR LANG 3006</t>
  </si>
  <si>
    <t>LANG 1034 OR LANG 1032</t>
  </si>
  <si>
    <t>Professional Experience 1: Introduction to Educators' Practices</t>
  </si>
  <si>
    <t>Professional Experience 2: Curriculum and Pedagogy</t>
  </si>
  <si>
    <t>EDUC 3065 - Brain Development in the Early Years - SP2 (EXT)</t>
  </si>
  <si>
    <t>MHPE/LHPE Bachelor of Primary Education (Honours) - MID YEAR COMMENCED 2021</t>
  </si>
  <si>
    <t>2021 – Semester 2</t>
  </si>
  <si>
    <t>2022 – Semester 1</t>
  </si>
  <si>
    <t>2022 – Semester 2</t>
  </si>
  <si>
    <t>2023 – Semester 1</t>
  </si>
  <si>
    <t>2023 – Semester 2</t>
  </si>
  <si>
    <t>2024 – Semester 1</t>
  </si>
  <si>
    <t>2024 – Semester 2</t>
  </si>
  <si>
    <t>2025 – Semester 1</t>
  </si>
  <si>
    <t>English Curriculum: Reading</t>
  </si>
  <si>
    <t>Mathematics Education 1</t>
  </si>
  <si>
    <t>All prior courses</t>
  </si>
  <si>
    <t>EDUC 1102
co-req EDUC 2062</t>
  </si>
  <si>
    <t>Science Education</t>
  </si>
  <si>
    <t>English Curriculum: Text Production</t>
  </si>
  <si>
    <t>Honours Research Methodology: Methods &amp; Ethics</t>
  </si>
  <si>
    <t>EDUC 1103
EDUC 2079
EDUC 3080</t>
  </si>
  <si>
    <t>Primary Specialism 4 - Thinking and Working Mathematically</t>
  </si>
  <si>
    <t>All courses are 4.5 units unless otherwise noted</t>
  </si>
  <si>
    <t>Completed</t>
  </si>
  <si>
    <t>All prior courses
LANTITE attempt
Exposure to Abuse module</t>
  </si>
  <si>
    <r>
      <t xml:space="preserve">Professional Experience 3: Informed Planning (HP) 
</t>
    </r>
    <r>
      <rPr>
        <sz val="8"/>
        <color rgb="FF000000"/>
        <rFont val="Calibri"/>
        <family val="2"/>
      </rPr>
      <t>*9 units</t>
    </r>
  </si>
  <si>
    <t>EDUC 2062
EDUC 3073</t>
  </si>
  <si>
    <r>
      <t xml:space="preserve">Honours Educational Research: Theory, Literature &amp; Policy
</t>
    </r>
    <r>
      <rPr>
        <sz val="8"/>
        <color rgb="FF000000"/>
        <rFont val="Calibri"/>
        <family val="2"/>
      </rPr>
      <t>*Intensive in January/February</t>
    </r>
  </si>
  <si>
    <r>
      <t xml:space="preserve">Critical Perspectives on Curriculum, Pedagogy, and Assessment
</t>
    </r>
    <r>
      <rPr>
        <sz val="8"/>
        <color rgb="FF000000"/>
        <rFont val="Calibri"/>
        <family val="2"/>
      </rPr>
      <t xml:space="preserve">*Intensive in June/July
</t>
    </r>
    <r>
      <rPr>
        <i/>
        <sz val="8"/>
        <color rgb="FF000000"/>
        <rFont val="Calibri"/>
        <family val="2"/>
      </rPr>
      <t>*Offered for the last time in 2026</t>
    </r>
  </si>
  <si>
    <t xml:space="preserve">All prior courses 
LANTITE </t>
  </si>
  <si>
    <r>
      <t xml:space="preserve">Professional Experience 4 (Honours): Inquiry into Practice 
</t>
    </r>
    <r>
      <rPr>
        <sz val="8"/>
        <color rgb="FF000000"/>
        <rFont val="Calibri"/>
        <family val="2"/>
      </rPr>
      <t xml:space="preserve">*13.5 units
*Successful completion of LANTITE required </t>
    </r>
    <r>
      <rPr>
        <b/>
        <u/>
        <sz val="8"/>
        <color rgb="FF000000"/>
        <rFont val="Calibri"/>
        <family val="2"/>
      </rPr>
      <t>before</t>
    </r>
    <r>
      <rPr>
        <sz val="8"/>
        <color rgb="FF000000"/>
        <rFont val="Calibri"/>
        <family val="2"/>
      </rPr>
      <t xml:space="preserve"> enrolment into this course</t>
    </r>
  </si>
  <si>
    <t>EDUC 2093</t>
  </si>
  <si>
    <t>Primary Specialism 4 - Grammar Across the Curriculum</t>
  </si>
  <si>
    <t>Primary Specialism 4 - Critical and Contemporary Science Education</t>
  </si>
  <si>
    <t>EDUC 4213 - Peers Relationships &amp; Health - SP7 intensive *** Take before 4th year</t>
  </si>
  <si>
    <t>EDUC 4216 - Arts Across the Early Childhood Curriculum - SP2 (EXT) *** Not suitable for Arts specialism students</t>
  </si>
  <si>
    <r>
      <t xml:space="preserve">*Must achieve LANTITE by
</t>
    </r>
    <r>
      <rPr>
        <b/>
        <sz val="8"/>
        <color theme="1"/>
        <rFont val="Calibri"/>
        <family val="2"/>
      </rPr>
      <t>Test Window 1 2025</t>
    </r>
  </si>
  <si>
    <t>EDUC 1103
EDUC 3080</t>
  </si>
  <si>
    <t>HLTH 1013
EDUC 1085</t>
  </si>
  <si>
    <t>Primary Specialism 4 - Italian 2A or Italian 3A</t>
  </si>
  <si>
    <t>Primary Specialism 4 - French 2A or French 3A</t>
  </si>
  <si>
    <r>
      <t>Primary Specialism 4 -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</si>
  <si>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MATH 1057
EDUC 3004</t>
  </si>
  <si>
    <t>EDUC 2065
ENVT 1013
PHYS 1015</t>
  </si>
  <si>
    <t>EDUC 4208 - Teaching in Rural and Regional Locations - SP2</t>
  </si>
  <si>
    <r>
      <rPr>
        <b/>
        <sz val="9"/>
        <color rgb="FFFF0000"/>
        <rFont val="Calibri"/>
        <family val="2"/>
      </rPr>
      <t>HPE Recommended elective</t>
    </r>
    <r>
      <rPr>
        <sz val="9"/>
        <color rgb="FF000000"/>
        <rFont val="Calibri"/>
        <family val="2"/>
      </rPr>
      <t xml:space="preserve"> EDUC 2067 - Teaching and Learning of Motor Skills - SP2</t>
    </r>
  </si>
  <si>
    <r>
      <t xml:space="preserve">2025 – Semester 2
</t>
    </r>
    <r>
      <rPr>
        <b/>
        <sz val="10"/>
        <color rgb="FFFF0000"/>
        <rFont val="Calibri"/>
        <family val="2"/>
      </rPr>
      <t>*No other courses can be taken in this semester due to placement*
*If you need to make up a missed course please contact Teaching &amp; Learning*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</si>
</sst>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8"/>
      <color rgb="FF000000"/>
      <name val="Calibri"/>
      <family val="2"/>
    </font>
    <font>
      <b/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FF66FF"/>
        </stop>
      </gradient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0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wrapText="1"/>
    </xf>
    <xf numFmtId="0" fontId="6" fillId="7" borderId="1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8" fillId="10" borderId="7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 applyProtection="1">
      <alignment horizont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0" fontId="6" fillId="7" borderId="11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LANTITE@unisa.edu.au" TargetMode="External"/><Relationship Id="rId3" Type="http://schemas.openxmlformats.org/officeDocument/2006/relationships/hyperlink" Target="https://study.unisa.edu.au/student-placements-and-internships/teaching-and-education/#requirements" TargetMode="External"/><Relationship Id="rId7" Type="http://schemas.openxmlformats.org/officeDocument/2006/relationships/hyperlink" Target="https://lo.unisa.edu.au/course/view.php?id=8071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EDC-Placement@unisa.edu.au" TargetMode="External"/><Relationship Id="rId5" Type="http://schemas.openxmlformats.org/officeDocument/2006/relationships/hyperlink" Target="mailto:EDC-TeachingLearning@unisa.edu.au" TargetMode="External"/><Relationship Id="rId4" Type="http://schemas.openxmlformats.org/officeDocument/2006/relationships/hyperlink" Target="https://search.unisa.edu.au/s/search.html?collection=study-search&amp;query=EDUC&amp;profile=external&amp;f.Tabs%7Ctab=Degrees+%26+Courses#sr" TargetMode="External"/><Relationship Id="rId9" Type="http://schemas.openxmlformats.org/officeDocument/2006/relationships/hyperlink" Target="https://askcampuscentral.unisa.edu.au/app/answers/detail/a_id/63/kw/overr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6621300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49668BB-09E6-417C-92CB-9C848F654FDD}"/>
            </a:ext>
          </a:extLst>
        </xdr:cNvPr>
        <xdr:cNvSpPr txBox="1"/>
      </xdr:nvSpPr>
      <xdr:spPr>
        <a:xfrm>
          <a:off x="6991350" y="2314575"/>
          <a:ext cx="5476875" cy="66213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</a:t>
          </a:r>
          <a:r>
            <a:rPr 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b="0" baseline="0">
              <a:effectLst/>
            </a:rPr>
            <a:t>- Exact Placement dates can be found </a:t>
          </a:r>
          <a:endParaRPr lang="en-US" sz="11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Further information regarding LANTITE, RRHAN, First Aid or WWCC can be found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LANTITE self-evaluation and resources can be found  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Online timetables for individual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courses can be found on the course homepage which can be searched for 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myEnrolment -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only enrol into classes designated to your particular cohort.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If no cohorts are listed you can enrol into any class that still has places. 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&amp; Mt Gambier students should enrol into the external class if a specific MTG/WHY class is not available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a class that you want to enrol into is full,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submit an override request via myEnrolment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More information about how to submit an override request is available 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QUESTIONS? </a:t>
          </a:r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any study plan / program related enquiries:  </a:t>
          </a:r>
        </a:p>
        <a:p>
          <a:endParaRPr lang="en-AU" sz="5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any placement related enquiries: </a:t>
          </a:r>
        </a:p>
        <a:p>
          <a:endParaRPr lang="en-US" sz="500"/>
        </a:p>
        <a:p>
          <a:r>
            <a:rPr lang="en-US" sz="1100"/>
            <a:t>LANTITE enquiries</a:t>
          </a:r>
          <a:r>
            <a:rPr lang="en-US" sz="1100" baseline="0"/>
            <a:t>: </a:t>
          </a:r>
          <a:endParaRPr lang="en-US" sz="1100"/>
        </a:p>
      </xdr:txBody>
    </xdr:sp>
    <xdr:clientData/>
  </xdr:oneCellAnchor>
  <xdr:oneCellAnchor>
    <xdr:from>
      <xdr:col>9</xdr:col>
      <xdr:colOff>184785</xdr:colOff>
      <xdr:row>21</xdr:row>
      <xdr:rowOff>145415</xdr:rowOff>
    </xdr:from>
    <xdr:ext cx="523875" cy="285750"/>
    <xdr:sp macro="" textlink="">
      <xdr:nvSpPr>
        <xdr:cNvPr id="6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CC2A5-7B8C-4C27-AEA5-3217FF5DAF82}"/>
            </a:ext>
          </a:extLst>
        </xdr:cNvPr>
        <xdr:cNvSpPr txBox="1"/>
      </xdr:nvSpPr>
      <xdr:spPr>
        <a:xfrm>
          <a:off x="9147810" y="436499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13</xdr:col>
      <xdr:colOff>270510</xdr:colOff>
      <xdr:row>22</xdr:row>
      <xdr:rowOff>297815</xdr:rowOff>
    </xdr:from>
    <xdr:ext cx="523875" cy="285750"/>
    <xdr:sp macro="" textlink="">
      <xdr:nvSpPr>
        <xdr:cNvPr id="7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68E3E7-A29D-4FCB-AF25-9C3790F031BB}"/>
            </a:ext>
          </a:extLst>
        </xdr:cNvPr>
        <xdr:cNvSpPr txBox="1"/>
      </xdr:nvSpPr>
      <xdr:spPr>
        <a:xfrm>
          <a:off x="11671935" y="470789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264795</xdr:colOff>
      <xdr:row>25</xdr:row>
      <xdr:rowOff>200025</xdr:rowOff>
    </xdr:from>
    <xdr:ext cx="523875" cy="285750"/>
    <xdr:sp macro="" textlink="">
      <xdr:nvSpPr>
        <xdr:cNvPr id="8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2FD18B-3055-4E72-9E88-069485080CDD}"/>
            </a:ext>
          </a:extLst>
        </xdr:cNvPr>
        <xdr:cNvSpPr txBox="1"/>
      </xdr:nvSpPr>
      <xdr:spPr>
        <a:xfrm>
          <a:off x="7913370" y="556260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10</xdr:col>
      <xdr:colOff>137160</xdr:colOff>
      <xdr:row>35</xdr:row>
      <xdr:rowOff>126365</xdr:rowOff>
    </xdr:from>
    <xdr:ext cx="2419350" cy="285750"/>
    <xdr:sp macro="" textlink="">
      <xdr:nvSpPr>
        <xdr:cNvPr id="9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DD4A30-B7AF-4C6A-A9A6-F4630943F4E5}"/>
            </a:ext>
          </a:extLst>
        </xdr:cNvPr>
        <xdr:cNvSpPr txBox="1"/>
      </xdr:nvSpPr>
      <xdr:spPr>
        <a:xfrm>
          <a:off x="9709785" y="8108315"/>
          <a:ext cx="241935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EDC-TeachingLearning@unisa.edu.au  </a:t>
          </a:r>
          <a:endParaRPr lang="en-US" sz="11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  <xdr:oneCellAnchor>
    <xdr:from>
      <xdr:col>9</xdr:col>
      <xdr:colOff>153035</xdr:colOff>
      <xdr:row>35</xdr:row>
      <xdr:rowOff>364490</xdr:rowOff>
    </xdr:from>
    <xdr:ext cx="1933575" cy="285750"/>
    <xdr:sp macro="" textlink="">
      <xdr:nvSpPr>
        <xdr:cNvPr id="1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E0B18B-BAEA-4C90-8D5C-3A570E5B4A78}"/>
            </a:ext>
          </a:extLst>
        </xdr:cNvPr>
        <xdr:cNvSpPr txBox="1"/>
      </xdr:nvSpPr>
      <xdr:spPr>
        <a:xfrm>
          <a:off x="9116060" y="8346440"/>
          <a:ext cx="19335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EDC-Placement@unisa.edu.au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10</xdr:col>
      <xdr:colOff>474345</xdr:colOff>
      <xdr:row>23</xdr:row>
      <xdr:rowOff>62865</xdr:rowOff>
    </xdr:from>
    <xdr:ext cx="523875" cy="285750"/>
    <xdr:sp macro="" textlink="">
      <xdr:nvSpPr>
        <xdr:cNvPr id="11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331B85-A18D-4F1D-B7C0-0D4A521179DB}"/>
            </a:ext>
          </a:extLst>
        </xdr:cNvPr>
        <xdr:cNvSpPr txBox="1"/>
      </xdr:nvSpPr>
      <xdr:spPr>
        <a:xfrm>
          <a:off x="10046970" y="504444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438785</xdr:colOff>
      <xdr:row>36</xdr:row>
      <xdr:rowOff>21590</xdr:rowOff>
    </xdr:from>
    <xdr:ext cx="1933575" cy="285750"/>
    <xdr:sp macro="" textlink="">
      <xdr:nvSpPr>
        <xdr:cNvPr id="13" name="TextBox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94B659F-D0B4-43CD-9741-E2E5611C3AF6}"/>
            </a:ext>
          </a:extLst>
        </xdr:cNvPr>
        <xdr:cNvSpPr txBox="1"/>
      </xdr:nvSpPr>
      <xdr:spPr>
        <a:xfrm>
          <a:off x="8087360" y="8622665"/>
          <a:ext cx="19335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LANTITE@unisa.edu.au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523875</xdr:colOff>
      <xdr:row>33</xdr:row>
      <xdr:rowOff>104775</xdr:rowOff>
    </xdr:from>
    <xdr:ext cx="523875" cy="285750"/>
    <xdr:sp macro="" textlink="">
      <xdr:nvSpPr>
        <xdr:cNvPr id="4" name="TextBox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9EAB0FC-703A-4CBC-94E4-C986E7FE1B2B}"/>
            </a:ext>
          </a:extLst>
        </xdr:cNvPr>
        <xdr:cNvSpPr txBox="1"/>
      </xdr:nvSpPr>
      <xdr:spPr>
        <a:xfrm>
          <a:off x="11925300" y="759142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I44"/>
  <sheetViews>
    <sheetView tabSelected="1" workbookViewId="0">
      <selection sqref="A1:E1"/>
    </sheetView>
  </sheetViews>
  <sheetFormatPr defaultRowHeight="15" x14ac:dyDescent="0.25"/>
  <cols>
    <col min="2" max="2" width="51.7109375" customWidth="1"/>
    <col min="3" max="3" width="13.42578125" customWidth="1"/>
    <col min="4" max="4" width="9.140625" customWidth="1"/>
    <col min="5" max="5" width="12.28515625" customWidth="1"/>
    <col min="7" max="7" width="9.85546875" customWidth="1"/>
    <col min="8" max="8" width="10.5703125" customWidth="1"/>
  </cols>
  <sheetData>
    <row r="1" spans="1:9" x14ac:dyDescent="0.25">
      <c r="A1" s="60" t="s">
        <v>155</v>
      </c>
      <c r="B1" s="60"/>
      <c r="C1" s="60"/>
      <c r="D1" s="60"/>
      <c r="E1" s="60"/>
    </row>
    <row r="2" spans="1:9" ht="15.75" customHeight="1" x14ac:dyDescent="0.25">
      <c r="A2" s="1"/>
      <c r="B2" s="1"/>
      <c r="C2" s="1"/>
      <c r="D2" s="1"/>
      <c r="E2" s="1"/>
      <c r="F2" s="1"/>
      <c r="G2" s="1"/>
      <c r="H2" s="1"/>
    </row>
    <row r="3" spans="1:9" ht="14.25" customHeight="1" x14ac:dyDescent="0.25">
      <c r="A3" s="1"/>
      <c r="B3" s="1"/>
      <c r="C3" s="1"/>
      <c r="D3" s="1"/>
      <c r="E3" s="1"/>
      <c r="F3" s="1"/>
      <c r="G3" s="1"/>
      <c r="H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</row>
    <row r="5" spans="1:9" s="33" customFormat="1" x14ac:dyDescent="0.25">
      <c r="B5" s="34" t="s">
        <v>0</v>
      </c>
      <c r="C5" s="56" t="s">
        <v>47</v>
      </c>
      <c r="D5" s="56"/>
      <c r="E5" s="56"/>
    </row>
    <row r="6" spans="1:9" ht="22.5" x14ac:dyDescent="0.25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</row>
    <row r="7" spans="1:9" x14ac:dyDescent="0.25">
      <c r="A7" s="21"/>
      <c r="B7" s="22" t="s">
        <v>156</v>
      </c>
      <c r="C7" s="23"/>
      <c r="D7" s="23"/>
      <c r="E7" s="24"/>
      <c r="G7" s="28"/>
      <c r="H7" s="53" t="s">
        <v>7</v>
      </c>
      <c r="I7" s="54" t="s">
        <v>173</v>
      </c>
    </row>
    <row r="8" spans="1:9" x14ac:dyDescent="0.25">
      <c r="A8" s="35" t="s">
        <v>19</v>
      </c>
      <c r="B8" s="39" t="s">
        <v>20</v>
      </c>
      <c r="C8" s="40" t="s">
        <v>10</v>
      </c>
      <c r="D8" s="40">
        <v>5</v>
      </c>
      <c r="E8" s="55" t="s">
        <v>174</v>
      </c>
      <c r="G8" s="30"/>
      <c r="H8" s="29" t="s">
        <v>11</v>
      </c>
    </row>
    <row r="9" spans="1:9" x14ac:dyDescent="0.25">
      <c r="A9" s="35" t="s">
        <v>21</v>
      </c>
      <c r="B9" s="39" t="s">
        <v>22</v>
      </c>
      <c r="C9" s="40" t="s">
        <v>10</v>
      </c>
      <c r="D9" s="40">
        <v>5</v>
      </c>
      <c r="E9" s="55" t="s">
        <v>174</v>
      </c>
      <c r="G9" s="31"/>
      <c r="H9" s="29" t="s">
        <v>14</v>
      </c>
    </row>
    <row r="10" spans="1:9" ht="24.95" customHeight="1" x14ac:dyDescent="0.25">
      <c r="A10" s="25" t="str">
        <f>VLOOKUP($C$5,Sheet2!1:1048576,2,FALSE)</f>
        <v xml:space="preserve"> </v>
      </c>
      <c r="B10" s="17" t="str">
        <f>VLOOKUP($C$5,Sheet2!1:1048576,3,FALSE)</f>
        <v>select specialism from drop down list above for course options</v>
      </c>
      <c r="C10" s="40" t="str">
        <f>VLOOKUP($C$5,Sheet2!1:1048576,4,FALSE)</f>
        <v xml:space="preserve"> </v>
      </c>
      <c r="D10" s="40" t="str">
        <f>VLOOKUP($C$5,Sheet2!1:1048576,5,FALSE)</f>
        <v xml:space="preserve"> </v>
      </c>
      <c r="E10" s="55" t="s">
        <v>174</v>
      </c>
      <c r="G10" s="32"/>
      <c r="H10" s="29" t="s">
        <v>16</v>
      </c>
    </row>
    <row r="11" spans="1:9" x14ac:dyDescent="0.25">
      <c r="A11" s="21"/>
      <c r="B11" s="22" t="s">
        <v>157</v>
      </c>
      <c r="C11" s="23"/>
      <c r="D11" s="23"/>
      <c r="E11" s="24"/>
    </row>
    <row r="12" spans="1:9" x14ac:dyDescent="0.25">
      <c r="A12" s="35" t="s">
        <v>8</v>
      </c>
      <c r="B12" s="36" t="s">
        <v>9</v>
      </c>
      <c r="C12" s="37" t="s">
        <v>10</v>
      </c>
      <c r="D12" s="37">
        <v>2</v>
      </c>
      <c r="E12" s="55" t="s">
        <v>174</v>
      </c>
    </row>
    <row r="13" spans="1:9" x14ac:dyDescent="0.25">
      <c r="A13" s="35" t="s">
        <v>17</v>
      </c>
      <c r="B13" s="36" t="s">
        <v>18</v>
      </c>
      <c r="C13" s="37" t="s">
        <v>10</v>
      </c>
      <c r="D13" s="37">
        <v>2</v>
      </c>
      <c r="E13" s="55" t="s">
        <v>174</v>
      </c>
    </row>
    <row r="14" spans="1:9" x14ac:dyDescent="0.25">
      <c r="A14" s="18" t="s">
        <v>15</v>
      </c>
      <c r="B14" s="18" t="s">
        <v>152</v>
      </c>
      <c r="C14" s="40" t="s">
        <v>10</v>
      </c>
      <c r="D14" s="40">
        <v>2</v>
      </c>
      <c r="E14" s="55" t="s">
        <v>174</v>
      </c>
    </row>
    <row r="15" spans="1:9" x14ac:dyDescent="0.25">
      <c r="A15" s="43"/>
      <c r="B15" s="44" t="s">
        <v>158</v>
      </c>
      <c r="C15" s="23"/>
      <c r="D15" s="23"/>
      <c r="E15" s="24"/>
      <c r="G15" s="6"/>
    </row>
    <row r="16" spans="1:9" x14ac:dyDescent="0.25">
      <c r="A16" s="47" t="s">
        <v>12</v>
      </c>
      <c r="B16" s="39" t="s">
        <v>13</v>
      </c>
      <c r="C16" s="42" t="s">
        <v>10</v>
      </c>
      <c r="D16" s="40">
        <v>5</v>
      </c>
      <c r="E16" s="55" t="s">
        <v>174</v>
      </c>
      <c r="G16" s="6"/>
    </row>
    <row r="17" spans="1:5" x14ac:dyDescent="0.25">
      <c r="A17" s="45" t="s">
        <v>23</v>
      </c>
      <c r="B17" s="46" t="s">
        <v>24</v>
      </c>
      <c r="C17" s="37" t="s">
        <v>10</v>
      </c>
      <c r="D17" s="37">
        <v>5</v>
      </c>
      <c r="E17" s="55" t="s">
        <v>174</v>
      </c>
    </row>
    <row r="18" spans="1:5" x14ac:dyDescent="0.25">
      <c r="A18" s="35" t="s">
        <v>32</v>
      </c>
      <c r="B18" s="39" t="s">
        <v>33</v>
      </c>
      <c r="C18" s="40" t="s">
        <v>10</v>
      </c>
      <c r="D18" s="40">
        <v>5</v>
      </c>
      <c r="E18" s="55" t="s">
        <v>174</v>
      </c>
    </row>
    <row r="19" spans="1:5" x14ac:dyDescent="0.25">
      <c r="A19" s="21"/>
      <c r="B19" s="22" t="s">
        <v>159</v>
      </c>
      <c r="C19" s="23"/>
      <c r="D19" s="23"/>
      <c r="E19" s="24"/>
    </row>
    <row r="20" spans="1:5" x14ac:dyDescent="0.25">
      <c r="A20" s="35" t="s">
        <v>25</v>
      </c>
      <c r="B20" s="36" t="s">
        <v>164</v>
      </c>
      <c r="C20" s="37" t="s">
        <v>12</v>
      </c>
      <c r="D20" s="37">
        <v>2</v>
      </c>
      <c r="E20" s="55" t="s">
        <v>174</v>
      </c>
    </row>
    <row r="21" spans="1:5" x14ac:dyDescent="0.25">
      <c r="A21" s="35" t="s">
        <v>26</v>
      </c>
      <c r="B21" s="36" t="s">
        <v>27</v>
      </c>
      <c r="C21" s="37" t="s">
        <v>10</v>
      </c>
      <c r="D21" s="37">
        <v>2</v>
      </c>
      <c r="E21" s="55" t="s">
        <v>174</v>
      </c>
    </row>
    <row r="22" spans="1:5" x14ac:dyDescent="0.25">
      <c r="A22" s="35" t="s">
        <v>28</v>
      </c>
      <c r="B22" s="36" t="s">
        <v>29</v>
      </c>
      <c r="C22" s="37" t="s">
        <v>10</v>
      </c>
      <c r="D22" s="37">
        <v>2</v>
      </c>
      <c r="E22" s="55" t="s">
        <v>174</v>
      </c>
    </row>
    <row r="23" spans="1:5" ht="45" customHeight="1" x14ac:dyDescent="0.25">
      <c r="A23" s="25" t="str">
        <f>VLOOKUP($C$5,Sheet2!1:1048576,6,FALSE)</f>
        <v xml:space="preserve"> </v>
      </c>
      <c r="B23" s="17" t="str">
        <f>VLOOKUP($C$5,Sheet2!1:1048576,7,FALSE)</f>
        <v>select specialism from drop down list above for course options</v>
      </c>
      <c r="C23" s="37" t="str">
        <f>VLOOKUP($C$5,Sheet2!1:1048576,8,FALSE)</f>
        <v xml:space="preserve"> </v>
      </c>
      <c r="D23" s="37" t="str">
        <f>VLOOKUP($C$5,Sheet2!1:1048576,9,FALSE)</f>
        <v xml:space="preserve"> </v>
      </c>
      <c r="E23" s="55" t="s">
        <v>174</v>
      </c>
    </row>
    <row r="24" spans="1:5" x14ac:dyDescent="0.25">
      <c r="A24" s="21"/>
      <c r="B24" s="22" t="s">
        <v>160</v>
      </c>
      <c r="C24" s="23"/>
      <c r="D24" s="23"/>
      <c r="E24" s="24"/>
    </row>
    <row r="25" spans="1:5" x14ac:dyDescent="0.25">
      <c r="A25" s="35" t="s">
        <v>31</v>
      </c>
      <c r="B25" s="39" t="s">
        <v>165</v>
      </c>
      <c r="C25" s="37" t="s">
        <v>10</v>
      </c>
      <c r="D25" s="37">
        <v>5</v>
      </c>
      <c r="E25" s="55" t="s">
        <v>174</v>
      </c>
    </row>
    <row r="26" spans="1:5" ht="45" x14ac:dyDescent="0.25">
      <c r="A26" s="26" t="s">
        <v>30</v>
      </c>
      <c r="B26" s="18" t="s">
        <v>153</v>
      </c>
      <c r="C26" s="37" t="s">
        <v>175</v>
      </c>
      <c r="D26" s="37">
        <v>5</v>
      </c>
      <c r="E26" s="55" t="s">
        <v>174</v>
      </c>
    </row>
    <row r="27" spans="1:5" ht="24" x14ac:dyDescent="0.25">
      <c r="A27" s="35" t="s">
        <v>34</v>
      </c>
      <c r="B27" s="36" t="s">
        <v>35</v>
      </c>
      <c r="C27" s="37" t="s">
        <v>167</v>
      </c>
      <c r="D27" s="37">
        <v>6</v>
      </c>
      <c r="E27" s="55" t="s">
        <v>174</v>
      </c>
    </row>
    <row r="28" spans="1:5" x14ac:dyDescent="0.25">
      <c r="A28" s="21"/>
      <c r="B28" s="22" t="s">
        <v>161</v>
      </c>
      <c r="C28" s="23"/>
      <c r="D28" s="23"/>
      <c r="E28" s="24"/>
    </row>
    <row r="29" spans="1:5" x14ac:dyDescent="0.25">
      <c r="A29" s="35" t="s">
        <v>36</v>
      </c>
      <c r="B29" s="36" t="s">
        <v>142</v>
      </c>
      <c r="C29" s="37" t="s">
        <v>31</v>
      </c>
      <c r="D29" s="37">
        <v>2</v>
      </c>
      <c r="E29" s="55" t="s">
        <v>174</v>
      </c>
    </row>
    <row r="30" spans="1:5" x14ac:dyDescent="0.25">
      <c r="A30" s="35" t="s">
        <v>143</v>
      </c>
      <c r="B30" s="50" t="s">
        <v>168</v>
      </c>
      <c r="C30" s="37" t="s">
        <v>10</v>
      </c>
      <c r="D30" s="37">
        <v>2</v>
      </c>
      <c r="E30" s="55" t="s">
        <v>174</v>
      </c>
    </row>
    <row r="31" spans="1:5" ht="23.25" x14ac:dyDescent="0.25">
      <c r="A31" s="26" t="s">
        <v>37</v>
      </c>
      <c r="B31" s="48" t="s">
        <v>176</v>
      </c>
      <c r="C31" s="37" t="s">
        <v>177</v>
      </c>
      <c r="D31" s="37">
        <v>2</v>
      </c>
      <c r="E31" s="55" t="s">
        <v>174</v>
      </c>
    </row>
    <row r="32" spans="1:5" x14ac:dyDescent="0.25">
      <c r="A32" s="21"/>
      <c r="B32" s="22" t="s">
        <v>162</v>
      </c>
      <c r="C32" s="23"/>
      <c r="D32" s="23"/>
      <c r="E32" s="24"/>
    </row>
    <row r="33" spans="1:5" x14ac:dyDescent="0.25">
      <c r="A33" s="35" t="s">
        <v>38</v>
      </c>
      <c r="B33" s="36" t="s">
        <v>39</v>
      </c>
      <c r="C33" s="37" t="s">
        <v>10</v>
      </c>
      <c r="D33" s="37">
        <v>5</v>
      </c>
      <c r="E33" s="55" t="s">
        <v>174</v>
      </c>
    </row>
    <row r="34" spans="1:5" x14ac:dyDescent="0.25">
      <c r="A34" s="35" t="s">
        <v>40</v>
      </c>
      <c r="B34" s="39" t="s">
        <v>169</v>
      </c>
      <c r="C34" s="16" t="s">
        <v>25</v>
      </c>
      <c r="D34" s="16">
        <v>5</v>
      </c>
      <c r="E34" s="55" t="s">
        <v>174</v>
      </c>
    </row>
    <row r="35" spans="1:5" ht="24" x14ac:dyDescent="0.25">
      <c r="A35" s="35" t="s">
        <v>41</v>
      </c>
      <c r="B35" s="36" t="s">
        <v>42</v>
      </c>
      <c r="C35" s="16" t="s">
        <v>34</v>
      </c>
      <c r="D35" s="16">
        <v>5</v>
      </c>
      <c r="E35" s="55" t="s">
        <v>174</v>
      </c>
    </row>
    <row r="36" spans="1:5" ht="48.75" customHeight="1" x14ac:dyDescent="0.25">
      <c r="A36" s="25" t="str">
        <f>VLOOKUP($C$5,Sheet2!1:1048576,10,FALSE)</f>
        <v xml:space="preserve"> </v>
      </c>
      <c r="B36" s="17" t="str">
        <f>VLOOKUP($C$5,Sheet2!1:1048576,11,FALSE)</f>
        <v>select specialism from drop down list above for course options</v>
      </c>
      <c r="C36" s="16" t="str">
        <f>VLOOKUP($C$5,Sheet2!1:1048576,12,FALSE)</f>
        <v xml:space="preserve"> </v>
      </c>
      <c r="D36" s="16" t="str">
        <f>VLOOKUP($C$5,Sheet2!1:1048576,13,FALSE)</f>
        <v xml:space="preserve"> </v>
      </c>
      <c r="E36" s="55" t="s">
        <v>174</v>
      </c>
    </row>
    <row r="37" spans="1:5" x14ac:dyDescent="0.25">
      <c r="A37" s="21"/>
      <c r="B37" s="22" t="s">
        <v>163</v>
      </c>
      <c r="C37" s="23"/>
      <c r="D37" s="23"/>
      <c r="E37" s="24"/>
    </row>
    <row r="38" spans="1:5" ht="22.5" customHeight="1" x14ac:dyDescent="0.25">
      <c r="A38" s="35" t="s">
        <v>43</v>
      </c>
      <c r="B38" s="39" t="s">
        <v>178</v>
      </c>
      <c r="C38" s="52" t="s">
        <v>166</v>
      </c>
      <c r="D38" s="40">
        <v>1</v>
      </c>
      <c r="E38" s="40"/>
    </row>
    <row r="39" spans="1:5" x14ac:dyDescent="0.25">
      <c r="A39" s="35" t="s">
        <v>46</v>
      </c>
      <c r="B39" s="39" t="s">
        <v>170</v>
      </c>
      <c r="C39" s="52" t="s">
        <v>166</v>
      </c>
      <c r="D39" s="40">
        <v>2</v>
      </c>
      <c r="E39" s="40"/>
    </row>
    <row r="40" spans="1:5" ht="32.25" customHeight="1" x14ac:dyDescent="0.25">
      <c r="A40" s="25" t="str">
        <f>VLOOKUP($C$5,Sheet2!1:1048576,14,FALSE)</f>
        <v xml:space="preserve"> </v>
      </c>
      <c r="B40" s="17" t="str">
        <f>VLOOKUP($C$5,Sheet2!1:1048576,15,FALSE)</f>
        <v>select specialism from drop down list above for course options</v>
      </c>
      <c r="C40" s="37" t="str">
        <f>VLOOKUP($C$5,Sheet2!1:1048576,16,FALSE)</f>
        <v xml:space="preserve"> </v>
      </c>
      <c r="D40" s="37" t="str">
        <f>VLOOKUP($C$5,Sheet2!1:1048576,17,FALSE)</f>
        <v xml:space="preserve"> </v>
      </c>
      <c r="E40" s="37"/>
    </row>
    <row r="41" spans="1:5" ht="25.5" customHeight="1" x14ac:dyDescent="0.25">
      <c r="A41" s="57" t="s">
        <v>45</v>
      </c>
      <c r="B41" s="58"/>
      <c r="C41" s="58"/>
      <c r="D41" s="58"/>
      <c r="E41" s="59"/>
    </row>
    <row r="42" spans="1:5" ht="42" customHeight="1" x14ac:dyDescent="0.25">
      <c r="A42" s="21"/>
      <c r="B42" s="61" t="s">
        <v>197</v>
      </c>
      <c r="C42" s="61"/>
      <c r="D42" s="61"/>
      <c r="E42" s="62"/>
    </row>
    <row r="43" spans="1:5" ht="34.5" x14ac:dyDescent="0.25">
      <c r="A43" s="35" t="s">
        <v>44</v>
      </c>
      <c r="B43" s="39" t="s">
        <v>179</v>
      </c>
      <c r="C43" s="40" t="s">
        <v>37</v>
      </c>
      <c r="D43" s="37">
        <v>4</v>
      </c>
      <c r="E43" s="37"/>
    </row>
    <row r="44" spans="1:5" ht="45.75" x14ac:dyDescent="0.25">
      <c r="A44" s="26" t="s">
        <v>140</v>
      </c>
      <c r="B44" s="18" t="s">
        <v>181</v>
      </c>
      <c r="C44" s="40" t="s">
        <v>180</v>
      </c>
      <c r="D44" s="40">
        <v>4</v>
      </c>
      <c r="E44" s="40" t="s">
        <v>187</v>
      </c>
    </row>
  </sheetData>
  <sheetProtection algorithmName="SHA-512" hashValue="+LqCoEMOG3bdmpeIhj1uuR2Y0yjKKd2xmxW4K4qRCuh829sjstsefoNW9VkzFtjChnCof2IR86sySkxe4kpCdA==" saltValue="UnLkTghLoZwLSMMvwViy5g==" spinCount="100000" sheet="1" objects="1" scenarios="1"/>
  <mergeCells count="4">
    <mergeCell ref="C5:E5"/>
    <mergeCell ref="A41:E41"/>
    <mergeCell ref="A1:E1"/>
    <mergeCell ref="B42:E42"/>
  </mergeCells>
  <pageMargins left="0.23622047244094491" right="0.23622047244094491" top="0.19685039370078741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Sheet2!$A:$A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Sheet3!$A$1:$A$9</xm:f>
          </x14:formula1>
          <xm:sqref>A41:E41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U12"/>
  <sheetViews>
    <sheetView workbookViewId="0"/>
  </sheetViews>
  <sheetFormatPr defaultRowHeight="15" x14ac:dyDescent="0.25"/>
  <cols>
    <col min="1" max="1" width="21" bestFit="1" customWidth="1"/>
    <col min="2" max="2" width="8.85546875" style="41" bestFit="1" customWidth="1"/>
    <col min="3" max="3" width="22.85546875" customWidth="1"/>
    <col min="6" max="6" width="9.140625" style="41"/>
    <col min="10" max="10" width="9.140625" style="41"/>
    <col min="14" max="14" width="9.140625" style="41"/>
  </cols>
  <sheetData>
    <row r="1" spans="1:21" ht="15.75" thickBot="1" x14ac:dyDescent="0.3">
      <c r="A1" t="s">
        <v>47</v>
      </c>
      <c r="B1" s="41" t="s">
        <v>48</v>
      </c>
      <c r="C1" t="s">
        <v>49</v>
      </c>
      <c r="D1" t="s">
        <v>48</v>
      </c>
      <c r="E1" t="s">
        <v>48</v>
      </c>
      <c r="F1" s="41" t="s">
        <v>48</v>
      </c>
      <c r="G1" t="s">
        <v>49</v>
      </c>
      <c r="H1" t="s">
        <v>48</v>
      </c>
      <c r="I1" t="s">
        <v>48</v>
      </c>
      <c r="J1" s="41" t="s">
        <v>48</v>
      </c>
      <c r="K1" t="s">
        <v>49</v>
      </c>
      <c r="L1" t="s">
        <v>48</v>
      </c>
      <c r="M1" t="s">
        <v>48</v>
      </c>
      <c r="N1" s="41" t="s">
        <v>48</v>
      </c>
      <c r="O1" t="s">
        <v>49</v>
      </c>
      <c r="P1" t="s">
        <v>48</v>
      </c>
      <c r="Q1" t="s">
        <v>48</v>
      </c>
    </row>
    <row r="2" spans="1:21" ht="120.75" thickBot="1" x14ac:dyDescent="0.3">
      <c r="A2" s="15" t="s">
        <v>50</v>
      </c>
      <c r="B2" s="7" t="s">
        <v>51</v>
      </c>
      <c r="C2" s="8" t="s">
        <v>52</v>
      </c>
      <c r="D2" s="9" t="s">
        <v>10</v>
      </c>
      <c r="E2" s="9">
        <v>5</v>
      </c>
      <c r="F2" s="10" t="s">
        <v>53</v>
      </c>
      <c r="G2" s="3" t="s">
        <v>54</v>
      </c>
      <c r="H2" s="2" t="s">
        <v>10</v>
      </c>
      <c r="I2" s="2">
        <v>2</v>
      </c>
      <c r="J2" s="10" t="s">
        <v>55</v>
      </c>
      <c r="K2" s="3" t="s">
        <v>56</v>
      </c>
      <c r="L2" s="2" t="s">
        <v>10</v>
      </c>
      <c r="M2" s="2">
        <v>5</v>
      </c>
      <c r="N2" s="10" t="s">
        <v>57</v>
      </c>
      <c r="O2" s="3" t="s">
        <v>58</v>
      </c>
      <c r="P2" s="2" t="s">
        <v>10</v>
      </c>
      <c r="Q2" s="2">
        <v>2</v>
      </c>
    </row>
    <row r="3" spans="1:21" ht="144.75" thickBot="1" x14ac:dyDescent="0.3">
      <c r="A3" s="15" t="s">
        <v>1</v>
      </c>
      <c r="B3" s="7" t="s">
        <v>59</v>
      </c>
      <c r="C3" s="8" t="s">
        <v>60</v>
      </c>
      <c r="D3" s="9" t="s">
        <v>10</v>
      </c>
      <c r="E3" s="9">
        <v>5</v>
      </c>
      <c r="F3" s="12" t="s">
        <v>61</v>
      </c>
      <c r="G3" s="8" t="s">
        <v>62</v>
      </c>
      <c r="H3" s="13" t="s">
        <v>10</v>
      </c>
      <c r="I3" s="14" t="s">
        <v>63</v>
      </c>
      <c r="J3" s="12" t="s">
        <v>64</v>
      </c>
      <c r="K3" s="3" t="s">
        <v>65</v>
      </c>
      <c r="L3" s="2" t="s">
        <v>10</v>
      </c>
      <c r="M3" s="2">
        <v>5</v>
      </c>
      <c r="N3" s="12" t="s">
        <v>182</v>
      </c>
      <c r="O3" s="3" t="s">
        <v>183</v>
      </c>
      <c r="P3" s="2" t="s">
        <v>10</v>
      </c>
      <c r="Q3" s="2">
        <v>2</v>
      </c>
    </row>
    <row r="4" spans="1:21" ht="84.75" thickBot="1" x14ac:dyDescent="0.3">
      <c r="A4" s="11" t="s">
        <v>66</v>
      </c>
      <c r="B4" s="7" t="s">
        <v>67</v>
      </c>
      <c r="C4" s="8" t="s">
        <v>68</v>
      </c>
      <c r="D4" s="9" t="s">
        <v>10</v>
      </c>
      <c r="E4" s="9">
        <v>5</v>
      </c>
      <c r="F4" s="10" t="s">
        <v>69</v>
      </c>
      <c r="G4" s="3" t="s">
        <v>70</v>
      </c>
      <c r="H4" s="2" t="s">
        <v>10</v>
      </c>
      <c r="I4" s="2">
        <v>2</v>
      </c>
      <c r="J4" s="10" t="s">
        <v>71</v>
      </c>
      <c r="K4" s="3" t="s">
        <v>72</v>
      </c>
      <c r="L4" s="2" t="s">
        <v>188</v>
      </c>
      <c r="M4" s="2">
        <v>5</v>
      </c>
      <c r="N4" s="10" t="s">
        <v>73</v>
      </c>
      <c r="O4" s="3" t="s">
        <v>74</v>
      </c>
      <c r="P4" s="2" t="s">
        <v>171</v>
      </c>
      <c r="Q4" s="2">
        <v>2</v>
      </c>
    </row>
    <row r="5" spans="1:21" ht="180.75" thickBot="1" x14ac:dyDescent="0.3">
      <c r="A5" s="11" t="s">
        <v>75</v>
      </c>
      <c r="B5" s="7" t="s">
        <v>76</v>
      </c>
      <c r="C5" s="8" t="s">
        <v>77</v>
      </c>
      <c r="D5" s="9" t="s">
        <v>10</v>
      </c>
      <c r="E5" s="9">
        <v>5</v>
      </c>
      <c r="F5" s="10" t="s">
        <v>78</v>
      </c>
      <c r="G5" s="3" t="s">
        <v>79</v>
      </c>
      <c r="H5" s="2" t="s">
        <v>10</v>
      </c>
      <c r="I5" s="2">
        <v>2</v>
      </c>
      <c r="J5" s="12" t="s">
        <v>132</v>
      </c>
      <c r="K5" s="8" t="s">
        <v>133</v>
      </c>
      <c r="L5" s="13" t="s">
        <v>10</v>
      </c>
      <c r="M5" s="5">
        <v>5</v>
      </c>
      <c r="N5" s="10" t="s">
        <v>80</v>
      </c>
      <c r="O5" s="3" t="s">
        <v>81</v>
      </c>
      <c r="P5" s="2" t="s">
        <v>189</v>
      </c>
      <c r="Q5" s="2">
        <v>2</v>
      </c>
      <c r="R5" s="38" t="s">
        <v>82</v>
      </c>
      <c r="S5" s="4" t="s">
        <v>83</v>
      </c>
      <c r="T5" s="2" t="s">
        <v>30</v>
      </c>
      <c r="U5" s="2">
        <v>2</v>
      </c>
    </row>
    <row r="6" spans="1:21" ht="72.75" thickBot="1" x14ac:dyDescent="0.3">
      <c r="A6" s="11" t="s">
        <v>84</v>
      </c>
      <c r="B6" s="7" t="s">
        <v>85</v>
      </c>
      <c r="C6" s="8" t="s">
        <v>86</v>
      </c>
      <c r="D6" s="9" t="s">
        <v>10</v>
      </c>
      <c r="E6" s="9">
        <v>5</v>
      </c>
      <c r="F6" s="10" t="s">
        <v>87</v>
      </c>
      <c r="G6" s="3" t="s">
        <v>88</v>
      </c>
      <c r="H6" s="2" t="s">
        <v>10</v>
      </c>
      <c r="I6" s="2">
        <v>2</v>
      </c>
      <c r="J6" s="10" t="s">
        <v>89</v>
      </c>
      <c r="K6" s="3" t="s">
        <v>90</v>
      </c>
      <c r="L6" s="19" t="s">
        <v>87</v>
      </c>
      <c r="M6" s="5">
        <v>5</v>
      </c>
      <c r="N6" s="7" t="s">
        <v>144</v>
      </c>
      <c r="O6" s="8" t="s">
        <v>190</v>
      </c>
      <c r="P6" s="2" t="s">
        <v>145</v>
      </c>
      <c r="Q6" s="2">
        <v>2</v>
      </c>
    </row>
    <row r="7" spans="1:21" ht="72.75" thickBot="1" x14ac:dyDescent="0.3">
      <c r="A7" s="11" t="s">
        <v>91</v>
      </c>
      <c r="B7" s="7" t="s">
        <v>85</v>
      </c>
      <c r="C7" s="8" t="s">
        <v>86</v>
      </c>
      <c r="D7" s="9" t="s">
        <v>10</v>
      </c>
      <c r="E7" s="9">
        <v>5</v>
      </c>
      <c r="F7" s="10" t="s">
        <v>137</v>
      </c>
      <c r="G7" s="3" t="s">
        <v>93</v>
      </c>
      <c r="H7" s="2" t="s">
        <v>10</v>
      </c>
      <c r="I7" s="2">
        <v>2</v>
      </c>
      <c r="J7" s="12" t="s">
        <v>138</v>
      </c>
      <c r="K7" s="3" t="s">
        <v>94</v>
      </c>
      <c r="L7" s="19" t="s">
        <v>92</v>
      </c>
      <c r="M7" s="5">
        <v>5</v>
      </c>
      <c r="N7" s="7" t="s">
        <v>146</v>
      </c>
      <c r="O7" s="8" t="s">
        <v>191</v>
      </c>
      <c r="P7" s="2" t="s">
        <v>147</v>
      </c>
      <c r="Q7" s="2">
        <v>2</v>
      </c>
    </row>
    <row r="8" spans="1:21" ht="96.75" thickBot="1" x14ac:dyDescent="0.3">
      <c r="A8" s="11" t="s">
        <v>95</v>
      </c>
      <c r="B8" s="7" t="s">
        <v>85</v>
      </c>
      <c r="C8" s="8" t="s">
        <v>86</v>
      </c>
      <c r="D8" s="9" t="s">
        <v>10</v>
      </c>
      <c r="E8" s="9">
        <v>5</v>
      </c>
      <c r="F8" s="10" t="s">
        <v>148</v>
      </c>
      <c r="G8" s="3" t="s">
        <v>135</v>
      </c>
      <c r="H8" s="2" t="s">
        <v>10</v>
      </c>
      <c r="I8" s="2">
        <v>2</v>
      </c>
      <c r="J8" s="12" t="s">
        <v>136</v>
      </c>
      <c r="K8" s="3" t="s">
        <v>134</v>
      </c>
      <c r="L8" s="19" t="s">
        <v>149</v>
      </c>
      <c r="M8" s="13">
        <v>5</v>
      </c>
      <c r="N8" s="7" t="s">
        <v>150</v>
      </c>
      <c r="O8" s="8" t="s">
        <v>192</v>
      </c>
      <c r="P8" s="2" t="s">
        <v>151</v>
      </c>
      <c r="Q8" s="2">
        <v>2</v>
      </c>
    </row>
    <row r="9" spans="1:21" ht="96.75" thickBot="1" x14ac:dyDescent="0.3">
      <c r="A9" s="11" t="s">
        <v>96</v>
      </c>
      <c r="B9" s="7" t="s">
        <v>97</v>
      </c>
      <c r="C9" s="8" t="s">
        <v>98</v>
      </c>
      <c r="D9" s="9" t="s">
        <v>10</v>
      </c>
      <c r="E9" s="9">
        <v>5</v>
      </c>
      <c r="F9" s="10" t="s">
        <v>99</v>
      </c>
      <c r="G9" s="3" t="s">
        <v>100</v>
      </c>
      <c r="H9" s="2" t="s">
        <v>10</v>
      </c>
      <c r="I9" s="2">
        <v>2</v>
      </c>
      <c r="J9" s="10" t="s">
        <v>127</v>
      </c>
      <c r="K9" s="3" t="s">
        <v>126</v>
      </c>
      <c r="L9" s="2" t="s">
        <v>193</v>
      </c>
      <c r="M9" s="2">
        <v>5</v>
      </c>
      <c r="N9" s="10" t="s">
        <v>43</v>
      </c>
      <c r="O9" s="3" t="s">
        <v>172</v>
      </c>
      <c r="P9" s="2" t="s">
        <v>128</v>
      </c>
      <c r="Q9" s="2">
        <v>2</v>
      </c>
    </row>
    <row r="10" spans="1:21" ht="96.75" thickBot="1" x14ac:dyDescent="0.3">
      <c r="A10" s="11" t="s">
        <v>102</v>
      </c>
      <c r="B10" s="7" t="s">
        <v>103</v>
      </c>
      <c r="C10" s="8" t="s">
        <v>104</v>
      </c>
      <c r="D10" s="13" t="s">
        <v>10</v>
      </c>
      <c r="E10" s="13">
        <v>5</v>
      </c>
      <c r="F10" s="12" t="s">
        <v>105</v>
      </c>
      <c r="G10" s="8" t="s">
        <v>106</v>
      </c>
      <c r="H10" s="13" t="s">
        <v>103</v>
      </c>
      <c r="I10" s="13">
        <v>2</v>
      </c>
      <c r="J10" s="12" t="s">
        <v>107</v>
      </c>
      <c r="K10" s="8" t="s">
        <v>108</v>
      </c>
      <c r="L10" s="9" t="s">
        <v>109</v>
      </c>
      <c r="M10" s="13" t="s">
        <v>110</v>
      </c>
      <c r="N10" s="10" t="s">
        <v>111</v>
      </c>
      <c r="O10" s="3" t="s">
        <v>112</v>
      </c>
      <c r="P10" s="2" t="s">
        <v>107</v>
      </c>
      <c r="Q10" s="2">
        <v>2</v>
      </c>
    </row>
    <row r="11" spans="1:21" ht="108.75" thickBot="1" x14ac:dyDescent="0.3">
      <c r="A11" s="11" t="s">
        <v>113</v>
      </c>
      <c r="B11" s="7" t="s">
        <v>114</v>
      </c>
      <c r="C11" s="8" t="s">
        <v>115</v>
      </c>
      <c r="D11" s="9" t="s">
        <v>10</v>
      </c>
      <c r="E11" s="9">
        <v>5</v>
      </c>
      <c r="F11" s="10" t="s">
        <v>130</v>
      </c>
      <c r="G11" s="3" t="s">
        <v>129</v>
      </c>
      <c r="H11" s="2" t="s">
        <v>10</v>
      </c>
      <c r="I11" s="2">
        <v>2</v>
      </c>
      <c r="J11" s="10" t="s">
        <v>131</v>
      </c>
      <c r="K11" s="3" t="s">
        <v>141</v>
      </c>
      <c r="L11" s="2" t="s">
        <v>10</v>
      </c>
      <c r="M11" s="2">
        <v>5</v>
      </c>
      <c r="N11" s="10" t="s">
        <v>101</v>
      </c>
      <c r="O11" s="3" t="s">
        <v>184</v>
      </c>
      <c r="P11" s="2" t="s">
        <v>194</v>
      </c>
      <c r="Q11" s="2">
        <v>2</v>
      </c>
    </row>
    <row r="12" spans="1:21" ht="84.75" thickBot="1" x14ac:dyDescent="0.3">
      <c r="A12" s="11" t="s">
        <v>116</v>
      </c>
      <c r="B12" s="7" t="s">
        <v>117</v>
      </c>
      <c r="C12" s="8" t="s">
        <v>118</v>
      </c>
      <c r="D12" s="9" t="s">
        <v>10</v>
      </c>
      <c r="E12" s="9">
        <v>5</v>
      </c>
      <c r="F12" s="10" t="s">
        <v>119</v>
      </c>
      <c r="G12" s="3" t="s">
        <v>120</v>
      </c>
      <c r="H12" s="2" t="s">
        <v>10</v>
      </c>
      <c r="I12" s="2">
        <v>2</v>
      </c>
      <c r="J12" s="10" t="s">
        <v>121</v>
      </c>
      <c r="K12" s="3" t="s">
        <v>122</v>
      </c>
      <c r="L12" s="2" t="s">
        <v>10</v>
      </c>
      <c r="M12" s="2">
        <v>5</v>
      </c>
      <c r="N12" s="10" t="s">
        <v>123</v>
      </c>
      <c r="O12" s="3" t="s">
        <v>124</v>
      </c>
      <c r="P12" s="2" t="s">
        <v>121</v>
      </c>
      <c r="Q12" s="2">
        <v>2</v>
      </c>
    </row>
  </sheetData>
  <sheetProtection algorithmName="SHA-512" hashValue="0qIL1QIrN2TrlFxfOwEE+iw78YUDT/fkAd2OT7SPi9ICqbncvIyaXFjvM8HSHBN17oClvCIA2VFa6L/W5QnjMA==" saltValue="9rTNMaQJ+sorR+vXMwGwP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4A2B-6645-4EB4-8A16-67F0C2910C1B}">
  <dimension ref="A1:A9"/>
  <sheetViews>
    <sheetView workbookViewId="0">
      <selection activeCell="A2" sqref="A2"/>
    </sheetView>
  </sheetViews>
  <sheetFormatPr defaultColWidth="69.7109375" defaultRowHeight="15" x14ac:dyDescent="0.25"/>
  <sheetData>
    <row r="1" spans="1:1" ht="15.75" thickBot="1" x14ac:dyDescent="0.3">
      <c r="A1" t="s">
        <v>45</v>
      </c>
    </row>
    <row r="2" spans="1:1" ht="15.75" thickBot="1" x14ac:dyDescent="0.3">
      <c r="A2" s="20" t="s">
        <v>185</v>
      </c>
    </row>
    <row r="3" spans="1:1" ht="15.75" thickBot="1" x14ac:dyDescent="0.3">
      <c r="A3" s="20" t="s">
        <v>125</v>
      </c>
    </row>
    <row r="4" spans="1:1" ht="24.75" thickBot="1" x14ac:dyDescent="0.3">
      <c r="A4" s="20" t="s">
        <v>186</v>
      </c>
    </row>
    <row r="5" spans="1:1" ht="15.75" thickBot="1" x14ac:dyDescent="0.3">
      <c r="A5" s="20" t="s">
        <v>195</v>
      </c>
    </row>
    <row r="6" spans="1:1" ht="15.75" thickBot="1" x14ac:dyDescent="0.3">
      <c r="A6" s="20" t="s">
        <v>139</v>
      </c>
    </row>
    <row r="7" spans="1:1" ht="15.75" thickBot="1" x14ac:dyDescent="0.3">
      <c r="A7" s="49" t="s">
        <v>154</v>
      </c>
    </row>
    <row r="8" spans="1:1" ht="15.75" thickBot="1" x14ac:dyDescent="0.3">
      <c r="A8" s="49" t="s">
        <v>196</v>
      </c>
    </row>
    <row r="9" spans="1:1" ht="15.75" thickBot="1" x14ac:dyDescent="0.3">
      <c r="A9" s="51"/>
    </row>
  </sheetData>
  <sheetProtection algorithmName="SHA-512" hashValue="A0RM4ljcnAQ6DOp7Q+LFZkSYvXzURCZVUjD/QXKofz6W5SEUOfhZUaojBLhYEgwdmoDjkpdAKKpwkH3yOjjG2g==" saltValue="jz5Izj0yfSkUj5N2/rnAN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MHPE/LHPE</Program>
  </documentManagement>
</p:properties>
</file>

<file path=customXml/itemProps1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51B0F-5D05-488F-A2AB-B65400999A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1dc07978-a652-4acb-8d7f-8cd0e5d595b7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Steph Dawe Holland</cp:lastModifiedBy>
  <cp:revision/>
  <cp:lastPrinted>2022-06-17T04:59:43Z</cp:lastPrinted>
  <dcterms:created xsi:type="dcterms:W3CDTF">2021-03-19T03:50:52Z</dcterms:created>
  <dcterms:modified xsi:type="dcterms:W3CDTF">2024-09-20T06:45:08Z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