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MMET SEC\"/>
    </mc:Choice>
  </mc:AlternateContent>
  <xr:revisionPtr revIDLastSave="0" documentId="13_ncr:1_{23FA4BB6-8144-4878-87DA-838C70F5C48F}" xr6:coauthVersionLast="47" xr6:coauthVersionMax="47" xr10:uidLastSave="{00000000-0000-0000-0000-000000000000}"/>
  <workbookProtection workbookAlgorithmName="SHA-512" workbookHashValue="a8DAwZafYzb1U2oRKx2yUpi8Wc5E6AImhvHzHiJJR8hI+ciiej4/okeBczlPCKR8/q1/P4TviCdjrI5L3YDq2Q==" workbookSaltValue="Dr8nvjh+/vFNWpRbC2udgA==" workbookSpinCount="100000" lockStructure="1"/>
  <bookViews>
    <workbookView xWindow="-120" yWindow="-120" windowWidth="29040" windowHeight="15840" xr2:uid="{3E608F24-AE44-4E6B-9808-29A01A2F6EB2}"/>
  </bookViews>
  <sheets>
    <sheet name="Enrolment Advice" sheetId="1" r:id="rId1"/>
    <sheet name="Sheet2" sheetId="2" r:id="rId2"/>
    <sheet name="Sheet4" sheetId="4" r:id="rId3"/>
    <sheet name="Sheet5" sheetId="5" r:id="rId4"/>
  </sheets>
  <definedNames>
    <definedName name="area">Sheet2!$A$2,Sheet2!$A$3</definedName>
    <definedName name="electives" localSheetId="3">Sheet5!$A$2:$A$2</definedName>
    <definedName name="electiv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A9" i="1"/>
  <c r="E21" i="1"/>
  <c r="D21" i="1"/>
  <c r="C21" i="1"/>
  <c r="B21" i="1"/>
  <c r="A21" i="1"/>
  <c r="E20" i="1"/>
  <c r="D20" i="1"/>
  <c r="C20" i="1"/>
  <c r="B20" i="1"/>
  <c r="A20" i="1"/>
  <c r="D15" i="1"/>
  <c r="C15" i="1"/>
  <c r="B15" i="1"/>
  <c r="A15" i="1"/>
  <c r="D9" i="1"/>
  <c r="C9" i="1"/>
  <c r="D10" i="1"/>
  <c r="C10" i="1"/>
  <c r="B10" i="1"/>
  <c r="A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Louisa Armstrong</author>
  </authors>
  <commentList>
    <comment ref="A2" authorId="0" shapeId="0" xr:uid="{0191A257-6B9E-4085-9EC9-3CA7FFE1297F}">
      <text>
        <r>
          <rPr>
            <b/>
            <sz val="9"/>
            <color indexed="81"/>
            <rFont val="Tahoma"/>
            <family val="2"/>
          </rPr>
          <t xml:space="preserve">WHAT IS ITVE?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<sst xmlns="http://schemas.openxmlformats.org/spreadsheetml/2006/main" count="236" uniqueCount="131">
  <si>
    <t>Major Learning Area</t>
  </si>
  <si>
    <t>Humanities</t>
  </si>
  <si>
    <t>Minor Learning Area</t>
  </si>
  <si>
    <t>Outdoor Education (requires prior knowledge)</t>
  </si>
  <si>
    <t>Area/ Catalogue</t>
  </si>
  <si>
    <t>Course</t>
  </si>
  <si>
    <t>Pre Req</t>
  </si>
  <si>
    <t>Study Period</t>
  </si>
  <si>
    <t>Notes</t>
  </si>
  <si>
    <t xml:space="preserve">CORE </t>
  </si>
  <si>
    <t>SPECIALISM</t>
  </si>
  <si>
    <t>PLACEMENT</t>
  </si>
  <si>
    <t>EDUC 5269</t>
  </si>
  <si>
    <t>Middle Years of Schooling</t>
  </si>
  <si>
    <t>-</t>
  </si>
  <si>
    <t>ELECTIVE</t>
  </si>
  <si>
    <t>EDUC 5152</t>
  </si>
  <si>
    <t>Curriculum, Pedagogy and Democracy</t>
  </si>
  <si>
    <t>EDUC 5271</t>
  </si>
  <si>
    <t>Reflexive Practice &amp; Professional Experience 1 *9units*</t>
  </si>
  <si>
    <t>9units Learning Area courses</t>
  </si>
  <si>
    <t>EDUC 5268</t>
  </si>
  <si>
    <t>Middle Schooling Pedagogies</t>
  </si>
  <si>
    <t>EDUC 5249</t>
  </si>
  <si>
    <t>Critical Perspectives of Education</t>
  </si>
  <si>
    <t>EDUC 5261</t>
  </si>
  <si>
    <t>Foundations of Learning and Development: A Child Centered Approach</t>
  </si>
  <si>
    <t>CLICK HERE TO SELECT</t>
  </si>
  <si>
    <t xml:space="preserve"> </t>
  </si>
  <si>
    <t>select Major Learning Area from drop down list above for course options</t>
  </si>
  <si>
    <t>Arts</t>
  </si>
  <si>
    <t>EDUC 5143</t>
  </si>
  <si>
    <t>Foundations for Specialist Arts Educators</t>
  </si>
  <si>
    <t>EDUC 5144</t>
  </si>
  <si>
    <t>Planning &amp; Teaching for Effecive Arts Learning</t>
  </si>
  <si>
    <t>EDUC 5145</t>
  </si>
  <si>
    <t>Professional Learning in Arts Education</t>
  </si>
  <si>
    <t>English</t>
  </si>
  <si>
    <t>EDUC 5163</t>
  </si>
  <si>
    <t>English for Secondary Teaching 1</t>
  </si>
  <si>
    <t>EDUC 5164</t>
  </si>
  <si>
    <t>English for Secondary Teaching 2</t>
  </si>
  <si>
    <t>EDUC 5165</t>
  </si>
  <si>
    <t>English for Secondary Teaching 3</t>
  </si>
  <si>
    <t>EDUC 5167</t>
  </si>
  <si>
    <t>Health &amp; Physical Education For Secondary Teaching 1</t>
  </si>
  <si>
    <t>EDUC 5168</t>
  </si>
  <si>
    <t>Health &amp; Physical Education For Secondary Teaching 2</t>
  </si>
  <si>
    <t>Health &amp; Physical Education For Secondary Teaching 3</t>
  </si>
  <si>
    <t>EDUC 5171</t>
  </si>
  <si>
    <t>Humanities and Social Sciences for Secondary Teaching 1</t>
  </si>
  <si>
    <t>EDUC 5172</t>
  </si>
  <si>
    <t>Humanities and Social Sciences for Secondary Teaching 2</t>
  </si>
  <si>
    <t>EDUC 5173</t>
  </si>
  <si>
    <t>Humanities and Social Sciences for Secondary Teaching 3</t>
  </si>
  <si>
    <t>Languages</t>
  </si>
  <si>
    <t>EDUC 5284</t>
  </si>
  <si>
    <t>Learning and New Language and Culture</t>
  </si>
  <si>
    <t>EDUC 5176</t>
  </si>
  <si>
    <t>Interactions for Languages Education</t>
  </si>
  <si>
    <t>EDUC 5153</t>
  </si>
  <si>
    <t>Curriculum Development for Languages Education</t>
  </si>
  <si>
    <t>Maths</t>
  </si>
  <si>
    <t>EDUC 5184</t>
  </si>
  <si>
    <t>Mathematics for Secondary Teaching 1</t>
  </si>
  <si>
    <t>EDUC 5194</t>
  </si>
  <si>
    <t>Science and Mathematics Curriculum for Senior Secondary</t>
  </si>
  <si>
    <t>EDUC 5292</t>
  </si>
  <si>
    <t>Mathematics for Secondary Teaching 2</t>
  </si>
  <si>
    <t>Science</t>
  </si>
  <si>
    <t>EDUC 5197</t>
  </si>
  <si>
    <t>Science for Secondary Teaching 1</t>
  </si>
  <si>
    <t>EDUC 5193</t>
  </si>
  <si>
    <t>Science for Secondary Teaching 2</t>
  </si>
  <si>
    <t>select Minor Learning Area from drop down list above for course options</t>
  </si>
  <si>
    <t>Arts (requires prior knowledge)</t>
  </si>
  <si>
    <t>English (requires prior knowledge)</t>
  </si>
  <si>
    <t>Humanities (requires prior knowledge)</t>
  </si>
  <si>
    <t>Languages (requires prior knowledge)</t>
  </si>
  <si>
    <t>Maths (requires prior knowledge)</t>
  </si>
  <si>
    <t>Science (requires prior knowledge)</t>
  </si>
  <si>
    <t>EDUC 5290</t>
  </si>
  <si>
    <t>Outdoor &amp; Environmental Education Pedagogy 1 - Middle Years</t>
  </si>
  <si>
    <t>EDUC 5291</t>
  </si>
  <si>
    <t>Outdoor &amp; Environmental Education Pedagogy 2 - Senior Years</t>
  </si>
  <si>
    <t>ITVE (no prior knowledge required)</t>
  </si>
  <si>
    <t>EDUC 5175</t>
  </si>
  <si>
    <t>Integrated Teaching and Mentoring in Schools, Communities and Workplaces</t>
  </si>
  <si>
    <t>EDUC 5283</t>
  </si>
  <si>
    <t>Integrated Teaching and Vocational Education in Schools</t>
  </si>
  <si>
    <t>TESOL (no prior knowledge required)</t>
  </si>
  <si>
    <t>EDUC 5199</t>
  </si>
  <si>
    <t>TESOL Approaches &amp; Strategies</t>
  </si>
  <si>
    <t>EDUC 5154</t>
  </si>
  <si>
    <t>Curriculum Development in TESOL</t>
  </si>
  <si>
    <t>Islamic Studies (no prior knowledge required)</t>
  </si>
  <si>
    <t>EDUC 5262</t>
  </si>
  <si>
    <t>Islamic Pedagogy: Principles and Praxis</t>
  </si>
  <si>
    <r>
      <t xml:space="preserve">EDUC 5283 - Integrated Teaching and Vocational Education in Schools (EXT) SP1 </t>
    </r>
    <r>
      <rPr>
        <b/>
        <sz val="8"/>
        <color theme="1"/>
        <rFont val="Calibri"/>
        <family val="2"/>
        <scheme val="minor"/>
      </rPr>
      <t>(only Available as elective if not already doing ITVE minor)</t>
    </r>
  </si>
  <si>
    <t>EDUC 5294</t>
  </si>
  <si>
    <t>Reflexive Practice and Professional Experience 2: Inquiry into Practice *13.5 units – successful completion of LANTITE required before enrolment</t>
  </si>
  <si>
    <t>All Previous Courses + LANTITE</t>
  </si>
  <si>
    <t>What is the ITVE Minor? Click here</t>
  </si>
  <si>
    <t>EDUC 5280</t>
  </si>
  <si>
    <t>Islamic Pedagogy: Managing Learning Envrionments</t>
  </si>
  <si>
    <t>Major Learning area must be what you were admitted into the program with</t>
  </si>
  <si>
    <t>EDUC 5169</t>
  </si>
  <si>
    <t>**Intensive in Jan**</t>
  </si>
  <si>
    <t>**Intensive in Feb**</t>
  </si>
  <si>
    <t xml:space="preserve"> **Intensive 
in Jan plus camp 29 Jan to 1 Feb**</t>
  </si>
  <si>
    <t xml:space="preserve">**Intensive in Jan** </t>
  </si>
  <si>
    <t xml:space="preserve"> 2024 COMMENCING MMET Master of Teaching (Secondary) 2 YEARS</t>
  </si>
  <si>
    <t>SELECT 1 ELECTIVE FROM DROP DOWN LIST</t>
  </si>
  <si>
    <t>SOCU 5012 - Indigenous Perspectives on Globalisation (EXT)  SP2</t>
  </si>
  <si>
    <r>
      <t xml:space="preserve">EDUC 5199 - </t>
    </r>
    <r>
      <rPr>
        <b/>
        <sz val="8"/>
        <color rgb="FF000000"/>
        <rFont val="Calibri"/>
        <family val="2"/>
      </rPr>
      <t xml:space="preserve">(only Available as elective if not already doing TESOL minor) </t>
    </r>
    <r>
      <rPr>
        <sz val="9"/>
        <color rgb="FF000000"/>
        <rFont val="Calibri"/>
        <family val="2"/>
      </rPr>
      <t>SP2 only</t>
    </r>
  </si>
  <si>
    <r>
      <t xml:space="preserve">EDUC 5180 - Learning English as an Additional Language SP2 </t>
    </r>
    <r>
      <rPr>
        <b/>
        <i/>
        <sz val="8"/>
        <color rgb="FF000000"/>
        <rFont val="Calibri"/>
        <family val="2"/>
      </rPr>
      <t>(Recommended for TESOL minor students)</t>
    </r>
  </si>
  <si>
    <r>
      <t xml:space="preserve">EDUC 5262 - Islamic Pedagogy: Principles and Praxis (EXT) SP2 </t>
    </r>
    <r>
      <rPr>
        <b/>
        <sz val="8"/>
        <color rgb="FF000000"/>
        <rFont val="Calibri"/>
        <family val="2"/>
      </rPr>
      <t>(only Available as elective if not already doing Islamic Pedgagogies minor)</t>
    </r>
    <r>
      <rPr>
        <sz val="9"/>
        <color rgb="FF000000"/>
        <rFont val="Calibri"/>
        <family val="2"/>
      </rPr>
      <t xml:space="preserve"> </t>
    </r>
  </si>
  <si>
    <t>2024 – Semester 1</t>
  </si>
  <si>
    <t>2024 – Semester 2</t>
  </si>
  <si>
    <t>2025 – Semester 1</t>
  </si>
  <si>
    <t>2025 – Semester 2</t>
  </si>
  <si>
    <t>Questions?</t>
  </si>
  <si>
    <t>For any study plan/ program related enquiries:</t>
  </si>
  <si>
    <t>EDC-TeachingLearning@unisa.edu.au</t>
  </si>
  <si>
    <t>For any placement related enquiries:</t>
  </si>
  <si>
    <t>EDC-Placement@unisa.edu.au</t>
  </si>
  <si>
    <t>LANTITE enquiries:</t>
  </si>
  <si>
    <t>LANTITE@unisa.edu.au</t>
  </si>
  <si>
    <t>Health &amp; Physical Education 
(with required HPE elective)</t>
  </si>
  <si>
    <r>
      <t xml:space="preserve">EDUC 5141 - </t>
    </r>
    <r>
      <rPr>
        <u/>
        <sz val="9"/>
        <color rgb="FF000000"/>
        <rFont val="Calibri"/>
        <family val="2"/>
      </rPr>
      <t xml:space="preserve">Required Elective for </t>
    </r>
    <r>
      <rPr>
        <b/>
        <u/>
        <sz val="9"/>
        <color rgb="FF000000"/>
        <rFont val="Calibri"/>
        <family val="2"/>
      </rPr>
      <t xml:space="preserve">HPE Major only </t>
    </r>
    <r>
      <rPr>
        <sz val="9"/>
        <color rgb="FF000000"/>
        <rFont val="Calibri"/>
        <family val="2"/>
      </rPr>
      <t>- Advanced Pedagogies in HPE (SP2)</t>
    </r>
  </si>
  <si>
    <t>INFS 5140 - Readers’ Advisory and Collections (EXT)  SP1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</si>
</sst>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u/>
      <sz val="9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u/>
      <sz val="9"/>
      <color rgb="FF000000"/>
      <name val="Calibri"/>
      <family val="2"/>
    </font>
    <font>
      <b/>
      <i/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B8B7"/>
        <bgColor indexed="64"/>
      </patternFill>
    </fill>
    <fill>
      <gradientFill degree="90">
        <stop position="0">
          <color theme="0"/>
        </stop>
        <stop position="1">
          <color rgb="FFFF99FF"/>
        </stop>
      </gradient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/>
    <xf numFmtId="0" fontId="6" fillId="5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10" fillId="0" borderId="0" xfId="0" applyFont="1"/>
    <xf numFmtId="0" fontId="10" fillId="8" borderId="0" xfId="0" applyFont="1" applyFill="1" applyAlignment="1">
      <alignment horizontal="right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Border="1"/>
    <xf numFmtId="0" fontId="6" fillId="9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6" fillId="5" borderId="7" xfId="0" applyFont="1" applyFill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7" fillId="9" borderId="7" xfId="0" applyFont="1" applyFill="1" applyBorder="1" applyAlignment="1" applyProtection="1">
      <alignment horizontal="center" vertical="center" wrapText="1"/>
      <protection hidden="1"/>
    </xf>
    <xf numFmtId="0" fontId="6" fillId="9" borderId="7" xfId="0" applyFont="1" applyFill="1" applyBorder="1" applyAlignment="1" applyProtection="1">
      <alignment vertical="center" wrapText="1"/>
      <protection hidden="1"/>
    </xf>
    <xf numFmtId="0" fontId="7" fillId="7" borderId="7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0" fillId="0" borderId="12" xfId="0" applyFont="1" applyBorder="1"/>
    <xf numFmtId="0" fontId="0" fillId="0" borderId="13" xfId="0" applyBorder="1"/>
    <xf numFmtId="0" fontId="0" fillId="0" borderId="17" xfId="0" applyBorder="1"/>
    <xf numFmtId="0" fontId="19" fillId="0" borderId="0" xfId="1" applyBorder="1"/>
    <xf numFmtId="0" fontId="0" fillId="0" borderId="18" xfId="0" applyBorder="1"/>
    <xf numFmtId="0" fontId="10" fillId="0" borderId="15" xfId="0" applyFont="1" applyBorder="1"/>
    <xf numFmtId="0" fontId="19" fillId="0" borderId="11" xfId="1" applyBorder="1"/>
    <xf numFmtId="0" fontId="0" fillId="0" borderId="11" xfId="0" applyBorder="1"/>
    <xf numFmtId="0" fontId="0" fillId="0" borderId="19" xfId="0" applyBorder="1"/>
    <xf numFmtId="0" fontId="10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  <protection locked="0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left" vertical="center" wrapText="1"/>
      <protection locked="0"/>
    </xf>
    <xf numFmtId="0" fontId="11" fillId="10" borderId="0" xfId="0" applyFont="1" applyFill="1" applyBorder="1" applyAlignment="1" applyProtection="1">
      <alignment horizontal="left" vertical="center"/>
      <protection locked="0"/>
    </xf>
    <xf numFmtId="0" fontId="11" fillId="10" borderId="11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E5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lo.unisa.edu.au/course/view.php?id=807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oneCellAnchor>
    <xdr:from>
      <xdr:col>10</xdr:col>
      <xdr:colOff>523875</xdr:colOff>
      <xdr:row>19</xdr:row>
      <xdr:rowOff>304800</xdr:rowOff>
    </xdr:from>
    <xdr:ext cx="523875" cy="285750"/>
    <xdr:sp macro="" textlink="">
      <xdr:nvSpPr>
        <xdr:cNvPr id="18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8AA12E-555B-4E10-90B7-B97D9BBD1F39}"/>
            </a:ext>
          </a:extLst>
        </xdr:cNvPr>
        <xdr:cNvSpPr txBox="1"/>
      </xdr:nvSpPr>
      <xdr:spPr>
        <a:xfrm>
          <a:off x="10125075" y="5419725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5476875" cy="3709092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244A533-6223-4B60-8683-58CF18FBE95E}"/>
            </a:ext>
          </a:extLst>
        </xdr:cNvPr>
        <xdr:cNvSpPr txBox="1"/>
      </xdr:nvSpPr>
      <xdr:spPr>
        <a:xfrm>
          <a:off x="7023100" y="2698750"/>
          <a:ext cx="5476875" cy="37090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algn="l"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 </a:t>
          </a:r>
          <a:endParaRPr lang="en-US">
            <a:effectLst/>
          </a:endParaRPr>
        </a:p>
        <a:p>
          <a:pPr algn="l"/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do not have an Enrolment Advice Session (PEAS)</a:t>
          </a:r>
        </a:p>
        <a:p>
          <a:pPr algn="l"/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Whyalla + Mt Gambier students should enrol into the external class if a specific MTG/WHY class is not available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C-TeachingLearning@unisa.edu.au" TargetMode="External"/><Relationship Id="rId2" Type="http://schemas.openxmlformats.org/officeDocument/2006/relationships/hyperlink" Target="mailto:EDC-Placement@unisa.edu.au" TargetMode="External"/><Relationship Id="rId1" Type="http://schemas.openxmlformats.org/officeDocument/2006/relationships/hyperlink" Target="mailto:LANTITE@unisa.edu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O31"/>
  <sheetViews>
    <sheetView tabSelected="1" topLeftCell="A9" zoomScaleNormal="100" workbookViewId="0">
      <selection activeCell="A22" sqref="A22:E22"/>
    </sheetView>
  </sheetViews>
  <sheetFormatPr defaultRowHeight="15" x14ac:dyDescent="0.25"/>
  <cols>
    <col min="2" max="2" width="52.28515625" customWidth="1"/>
    <col min="3" max="3" width="14.42578125" customWidth="1"/>
    <col min="4" max="4" width="9.140625" customWidth="1"/>
    <col min="5" max="5" width="11.140625" bestFit="1" customWidth="1"/>
    <col min="7" max="7" width="9.85546875" customWidth="1"/>
    <col min="8" max="8" width="10.5703125" customWidth="1"/>
    <col min="11" max="11" width="21" customWidth="1"/>
    <col min="15" max="15" width="13" customWidth="1"/>
    <col min="16" max="16" width="18.28515625" customWidth="1"/>
  </cols>
  <sheetData>
    <row r="1" spans="1:9" x14ac:dyDescent="0.25">
      <c r="A1" s="91" t="s">
        <v>111</v>
      </c>
      <c r="B1" s="91"/>
      <c r="C1" s="91"/>
      <c r="D1" s="91"/>
      <c r="E1" s="91"/>
    </row>
    <row r="2" spans="1:9" ht="15.75" customHeight="1" x14ac:dyDescent="0.25">
      <c r="A2" s="1"/>
      <c r="B2" s="1"/>
      <c r="C2" s="1"/>
      <c r="D2" s="1"/>
      <c r="E2" s="1"/>
      <c r="F2" s="1"/>
      <c r="G2" s="1"/>
      <c r="H2" s="1"/>
    </row>
    <row r="3" spans="1:9" ht="14.2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</row>
    <row r="5" spans="1:9" ht="15" customHeight="1" x14ac:dyDescent="0.25">
      <c r="A5" s="1"/>
      <c r="B5" s="27" t="s">
        <v>0</v>
      </c>
      <c r="C5" s="95" t="s">
        <v>27</v>
      </c>
      <c r="D5" s="95"/>
      <c r="E5" s="1"/>
      <c r="F5" s="1"/>
      <c r="G5" s="64" t="s">
        <v>105</v>
      </c>
      <c r="H5" s="64"/>
    </row>
    <row r="6" spans="1:9" s="26" customFormat="1" x14ac:dyDescent="0.25">
      <c r="B6" s="27" t="s">
        <v>2</v>
      </c>
      <c r="C6" s="96" t="s">
        <v>27</v>
      </c>
      <c r="D6" s="96"/>
      <c r="E6" s="96"/>
      <c r="G6" s="90" t="s">
        <v>102</v>
      </c>
      <c r="H6" s="90"/>
      <c r="I6" s="90"/>
    </row>
    <row r="7" spans="1:9" ht="22.5" x14ac:dyDescent="0.25">
      <c r="A7" s="20" t="s">
        <v>4</v>
      </c>
      <c r="B7" s="20" t="s">
        <v>5</v>
      </c>
      <c r="C7" s="20" t="s">
        <v>6</v>
      </c>
      <c r="D7" s="20" t="s">
        <v>7</v>
      </c>
      <c r="E7" s="20" t="s">
        <v>8</v>
      </c>
    </row>
    <row r="8" spans="1:9" x14ac:dyDescent="0.25">
      <c r="A8" s="31"/>
      <c r="B8" s="32" t="s">
        <v>117</v>
      </c>
      <c r="C8" s="36"/>
      <c r="D8" s="36"/>
      <c r="E8" s="17"/>
      <c r="G8" s="21"/>
      <c r="H8" s="22" t="s">
        <v>9</v>
      </c>
    </row>
    <row r="9" spans="1:9" ht="26.45" customHeight="1" x14ac:dyDescent="0.25">
      <c r="A9" s="69" t="str">
        <f>VLOOKUP($C$5,Sheet2!A1:N8,2,FALSE)</f>
        <v xml:space="preserve"> </v>
      </c>
      <c r="B9" s="65" t="str">
        <f>VLOOKUP($C$5,Sheet2!A1:N8,3,FALSE)</f>
        <v>select Major Learning Area from drop down list above for course options</v>
      </c>
      <c r="C9" s="66" t="str">
        <f>VLOOKUP($C$5,Sheet2!A1:N8,4,FALSE)</f>
        <v xml:space="preserve"> </v>
      </c>
      <c r="D9" s="66" t="str">
        <f>VLOOKUP($C$5,Sheet2!A1:N8,5,FALSE)</f>
        <v xml:space="preserve"> </v>
      </c>
      <c r="E9" s="70"/>
      <c r="G9" s="23"/>
      <c r="H9" s="22" t="s">
        <v>10</v>
      </c>
    </row>
    <row r="10" spans="1:9" ht="27.95" customHeight="1" x14ac:dyDescent="0.25">
      <c r="A10" s="67" t="str">
        <f>VLOOKUP($C$6,Sheet4!A1:J11,2,FALSE)</f>
        <v xml:space="preserve"> </v>
      </c>
      <c r="B10" s="68" t="str">
        <f>VLOOKUP($C$6,Sheet4!A1:J11,3,FALSE)</f>
        <v>select Minor Learning Area from drop down list above for course options</v>
      </c>
      <c r="C10" s="66" t="str">
        <f>VLOOKUP($C$6,Sheet4!A1:J11,4,FALSE)</f>
        <v xml:space="preserve"> </v>
      </c>
      <c r="D10" s="66" t="str">
        <f>VLOOKUP($C$6,Sheet4!A1:J11,5,FALSE)</f>
        <v xml:space="preserve"> </v>
      </c>
      <c r="E10" s="70"/>
      <c r="G10" s="24"/>
      <c r="H10" s="22" t="s">
        <v>11</v>
      </c>
    </row>
    <row r="11" spans="1:9" x14ac:dyDescent="0.25">
      <c r="A11" s="28" t="s">
        <v>12</v>
      </c>
      <c r="B11" s="29" t="s">
        <v>13</v>
      </c>
      <c r="C11" s="30" t="s">
        <v>14</v>
      </c>
      <c r="D11" s="30">
        <v>2</v>
      </c>
      <c r="E11" s="71"/>
      <c r="G11" s="25"/>
      <c r="H11" s="22" t="s">
        <v>15</v>
      </c>
    </row>
    <row r="12" spans="1:9" x14ac:dyDescent="0.25">
      <c r="A12" s="28" t="s">
        <v>23</v>
      </c>
      <c r="B12" s="29" t="s">
        <v>24</v>
      </c>
      <c r="C12" s="30" t="s">
        <v>14</v>
      </c>
      <c r="D12" s="30">
        <v>2</v>
      </c>
      <c r="E12" s="71"/>
      <c r="H12" s="35"/>
    </row>
    <row r="13" spans="1:9" x14ac:dyDescent="0.25">
      <c r="A13" s="39"/>
      <c r="B13" s="40" t="s">
        <v>118</v>
      </c>
      <c r="C13" s="41"/>
      <c r="D13" s="41"/>
      <c r="E13" s="17"/>
      <c r="G13" s="5"/>
    </row>
    <row r="14" spans="1:9" ht="22.5" x14ac:dyDescent="0.25">
      <c r="A14" s="24" t="s">
        <v>18</v>
      </c>
      <c r="B14" s="42" t="s">
        <v>19</v>
      </c>
      <c r="C14" s="30" t="s">
        <v>20</v>
      </c>
      <c r="D14" s="30">
        <v>4</v>
      </c>
      <c r="E14" s="72"/>
    </row>
    <row r="15" spans="1:9" ht="27.6" customHeight="1" x14ac:dyDescent="0.25">
      <c r="A15" s="18" t="str">
        <f>VLOOKUP($C$5,Sheet2!A1:N8,6,FALSE)</f>
        <v xml:space="preserve"> </v>
      </c>
      <c r="B15" s="14" t="str">
        <f>VLOOKUP($C$5,Sheet2!A1:N8,7,FALSE)</f>
        <v>select Major Learning Area from drop down list above for course options</v>
      </c>
      <c r="C15" s="30" t="str">
        <f>VLOOKUP($C$5,Sheet2!A1:N8,8,FALSE)</f>
        <v xml:space="preserve"> </v>
      </c>
      <c r="D15" s="30" t="str">
        <f>VLOOKUP($C$5,Sheet2!A1:N8,9,FALSE)</f>
        <v xml:space="preserve"> </v>
      </c>
      <c r="E15" s="72"/>
    </row>
    <row r="16" spans="1:9" x14ac:dyDescent="0.25">
      <c r="A16" s="28" t="s">
        <v>21</v>
      </c>
      <c r="B16" s="29" t="s">
        <v>22</v>
      </c>
      <c r="C16" s="30" t="s">
        <v>12</v>
      </c>
      <c r="D16" s="30">
        <v>6</v>
      </c>
      <c r="E16" s="72"/>
    </row>
    <row r="17" spans="1:15" x14ac:dyDescent="0.25">
      <c r="A17" s="28" t="s">
        <v>16</v>
      </c>
      <c r="B17" s="29" t="s">
        <v>17</v>
      </c>
      <c r="C17" s="30" t="s">
        <v>14</v>
      </c>
      <c r="D17" s="30">
        <v>6</v>
      </c>
      <c r="E17" s="72"/>
    </row>
    <row r="18" spans="1:15" ht="27" customHeight="1" x14ac:dyDescent="0.25">
      <c r="A18" s="28" t="s">
        <v>25</v>
      </c>
      <c r="B18" s="29" t="s">
        <v>26</v>
      </c>
      <c r="C18" s="30" t="s">
        <v>14</v>
      </c>
      <c r="D18" s="30">
        <v>6</v>
      </c>
      <c r="E18" s="72"/>
    </row>
    <row r="19" spans="1:15" x14ac:dyDescent="0.25">
      <c r="A19" s="33"/>
      <c r="B19" s="34" t="s">
        <v>119</v>
      </c>
      <c r="C19" s="37"/>
      <c r="D19" s="37"/>
      <c r="E19" s="17"/>
    </row>
    <row r="20" spans="1:15" ht="28.5" customHeight="1" x14ac:dyDescent="0.25">
      <c r="A20" s="60" t="str">
        <f>VLOOKUP($C$5,Sheet2!A1:N8,10,FALSE)</f>
        <v xml:space="preserve"> </v>
      </c>
      <c r="B20" s="61" t="str">
        <f>VLOOKUP($C$5,Sheet2!A1:N8,11,FALSE)</f>
        <v>select Major Learning Area from drop down list above for course options</v>
      </c>
      <c r="C20" s="30" t="str">
        <f>VLOOKUP($C$5,Sheet2!A1:N8,12,FALSE)</f>
        <v xml:space="preserve"> </v>
      </c>
      <c r="D20" s="30" t="str">
        <f>VLOOKUP($C$5,Sheet2!A1:N8,13,FALSE)</f>
        <v xml:space="preserve"> </v>
      </c>
      <c r="E20" s="73" t="str">
        <f>VLOOKUP($C$5,Sheet2!A1:N8,14,FALSE)</f>
        <v xml:space="preserve"> </v>
      </c>
    </row>
    <row r="21" spans="1:15" ht="30.6" customHeight="1" x14ac:dyDescent="0.25">
      <c r="A21" s="62" t="str">
        <f>VLOOKUP($C$6,Sheet4!A1:J11,6,FALSE)</f>
        <v xml:space="preserve"> </v>
      </c>
      <c r="B21" s="38" t="str">
        <f>VLOOKUP($C$6,Sheet4!A1:J11,7,FALSE)</f>
        <v>select Minor Learning Area from drop down list above for course options</v>
      </c>
      <c r="C21" s="30" t="str">
        <f>VLOOKUP($C$6,Sheet4!A1:J11,8,FALSE)</f>
        <v xml:space="preserve"> </v>
      </c>
      <c r="D21" s="30" t="str">
        <f>VLOOKUP($C$6,Sheet4!A1:J11,9,FALSE)</f>
        <v xml:space="preserve"> </v>
      </c>
      <c r="E21" s="73" t="str">
        <f>VLOOKUP($C$6,Sheet4!A1:J11,10,FALSE)</f>
        <v xml:space="preserve"> </v>
      </c>
    </row>
    <row r="22" spans="1:15" ht="26.25" customHeight="1" x14ac:dyDescent="0.25">
      <c r="A22" s="92" t="s">
        <v>112</v>
      </c>
      <c r="B22" s="93"/>
      <c r="C22" s="93"/>
      <c r="D22" s="93"/>
      <c r="E22" s="94"/>
    </row>
    <row r="23" spans="1:15" x14ac:dyDescent="0.25">
      <c r="A23" s="33"/>
      <c r="B23" s="34" t="s">
        <v>120</v>
      </c>
      <c r="C23" s="37"/>
      <c r="D23" s="37"/>
      <c r="E23" s="17"/>
    </row>
    <row r="24" spans="1:15" ht="38.1" customHeight="1" x14ac:dyDescent="0.25">
      <c r="A24" s="19" t="s">
        <v>99</v>
      </c>
      <c r="B24" s="15" t="s">
        <v>100</v>
      </c>
      <c r="C24" s="30" t="s">
        <v>101</v>
      </c>
      <c r="D24" s="30">
        <v>4</v>
      </c>
      <c r="E24" s="73"/>
    </row>
    <row r="27" spans="1:15" ht="15.75" x14ac:dyDescent="0.25">
      <c r="G27" s="77" t="s">
        <v>121</v>
      </c>
      <c r="H27" s="78"/>
      <c r="I27" s="78"/>
      <c r="J27" s="78"/>
      <c r="K27" s="78"/>
      <c r="L27" s="78"/>
      <c r="M27" s="78"/>
      <c r="N27" s="78"/>
      <c r="O27" s="79"/>
    </row>
    <row r="28" spans="1:15" x14ac:dyDescent="0.25">
      <c r="G28" s="86" t="s">
        <v>122</v>
      </c>
      <c r="H28" s="87"/>
      <c r="I28" s="87"/>
      <c r="J28" s="87"/>
      <c r="K28" s="87"/>
      <c r="L28" s="80" t="s">
        <v>123</v>
      </c>
      <c r="O28" s="81"/>
    </row>
    <row r="29" spans="1:15" x14ac:dyDescent="0.25">
      <c r="G29" s="86" t="s">
        <v>124</v>
      </c>
      <c r="H29" s="87"/>
      <c r="I29" s="87"/>
      <c r="J29" s="87"/>
      <c r="K29" s="87"/>
      <c r="L29" s="80" t="s">
        <v>125</v>
      </c>
      <c r="O29" s="81"/>
    </row>
    <row r="30" spans="1:15" x14ac:dyDescent="0.25">
      <c r="G30" s="82"/>
      <c r="H30" s="26"/>
      <c r="I30" s="26"/>
      <c r="J30" s="26"/>
      <c r="K30" s="26"/>
      <c r="O30" s="81"/>
    </row>
    <row r="31" spans="1:15" x14ac:dyDescent="0.25">
      <c r="G31" s="88" t="s">
        <v>126</v>
      </c>
      <c r="H31" s="89"/>
      <c r="I31" s="89"/>
      <c r="J31" s="89"/>
      <c r="K31" s="89"/>
      <c r="L31" s="83" t="s">
        <v>127</v>
      </c>
      <c r="M31" s="84"/>
      <c r="N31" s="84"/>
      <c r="O31" s="85"/>
    </row>
  </sheetData>
  <sheetProtection algorithmName="SHA-512" hashValue="r0AQuaxLqs6ijWJzjBouiv83/PpyVdu8Cj3dpRkKsie634Ss1OGYmuFkSRj/33eYq385bGpx0hpnzfPQfi+25Q==" saltValue="rBYAnLi/GBu6rsi92Bbx9g==" spinCount="100000" sheet="1" objects="1" scenarios="1"/>
  <mergeCells count="8">
    <mergeCell ref="G28:K28"/>
    <mergeCell ref="G29:K29"/>
    <mergeCell ref="G31:K31"/>
    <mergeCell ref="G6:I6"/>
    <mergeCell ref="A1:E1"/>
    <mergeCell ref="A22:E22"/>
    <mergeCell ref="C5:D5"/>
    <mergeCell ref="C6:E6"/>
  </mergeCells>
  <dataValidations count="1">
    <dataValidation allowBlank="1" showInputMessage="1" showErrorMessage="1" prompt="ITVE (Intergrated Teaching in Vocational Education) focuses on the development of Personalised Learning Plans and the broader notion of curriculum. It has been created to help students interested in a career pathway into leadership roles within schools. " sqref="G6" xr:uid="{03682CFA-E80C-4449-993F-7FA870B3189E}"/>
  </dataValidations>
  <hyperlinks>
    <hyperlink ref="L31" r:id="rId1" xr:uid="{EDE3018E-F56F-4DC9-9045-D8BEB15F4D10}"/>
    <hyperlink ref="L29" r:id="rId2" xr:uid="{CC8674A6-6C15-4165-9B2D-FE650E6CBC71}"/>
    <hyperlink ref="L28" r:id="rId3" xr:uid="{C2AB4503-9F10-4136-A5F3-E69E9433A233}"/>
  </hyperlinks>
  <pageMargins left="0.23622047244094491" right="0.23622047244094491" top="0.19685039370078741" bottom="0.19685039370078741" header="0.31496062992125984" footer="0.31496062992125984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A8E236E-02E0-49AF-9830-EF7863DC2259}">
          <x14:formula1>
            <xm:f>Sheet5!$A$1:$A$8</xm:f>
          </x14:formula1>
          <xm:sqref>A22:E22</xm:sqref>
        </x14:dataValidation>
        <x14:dataValidation type="list" allowBlank="1" showInputMessage="1" showErrorMessage="1" xr:uid="{B551D132-D58B-4A2B-9F0F-174915865E6F}">
          <x14:formula1>
            <xm:f>Sheet4!$A:$A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N8"/>
  <sheetViews>
    <sheetView workbookViewId="0">
      <selection activeCell="A5" sqref="A5"/>
    </sheetView>
  </sheetViews>
  <sheetFormatPr defaultRowHeight="15" x14ac:dyDescent="0.25"/>
  <cols>
    <col min="1" max="1" width="21" bestFit="1" customWidth="1"/>
    <col min="2" max="2" width="8.85546875" bestFit="1" customWidth="1"/>
    <col min="3" max="3" width="22.85546875" customWidth="1"/>
    <col min="7" max="7" width="13.28515625" customWidth="1"/>
    <col min="11" max="11" width="12" customWidth="1"/>
  </cols>
  <sheetData>
    <row r="1" spans="1:14" ht="15.75" thickBot="1" x14ac:dyDescent="0.3">
      <c r="A1" t="s">
        <v>27</v>
      </c>
      <c r="B1" t="s">
        <v>28</v>
      </c>
      <c r="C1" t="s">
        <v>29</v>
      </c>
      <c r="D1" t="s">
        <v>28</v>
      </c>
      <c r="E1" t="s">
        <v>28</v>
      </c>
      <c r="F1" t="s">
        <v>28</v>
      </c>
      <c r="G1" t="s">
        <v>29</v>
      </c>
      <c r="H1" t="s">
        <v>28</v>
      </c>
      <c r="I1" t="s">
        <v>28</v>
      </c>
      <c r="J1" t="s">
        <v>28</v>
      </c>
      <c r="K1" t="s">
        <v>29</v>
      </c>
      <c r="L1" t="s">
        <v>28</v>
      </c>
      <c r="M1" t="s">
        <v>28</v>
      </c>
      <c r="N1" t="s">
        <v>28</v>
      </c>
    </row>
    <row r="2" spans="1:14" ht="48.75" thickBot="1" x14ac:dyDescent="0.3">
      <c r="A2" s="13" t="s">
        <v>30</v>
      </c>
      <c r="B2" s="6" t="s">
        <v>31</v>
      </c>
      <c r="C2" s="7" t="s">
        <v>32</v>
      </c>
      <c r="D2" s="8" t="s">
        <v>14</v>
      </c>
      <c r="E2" s="8">
        <v>2</v>
      </c>
      <c r="F2" s="11" t="s">
        <v>33</v>
      </c>
      <c r="G2" s="7" t="s">
        <v>34</v>
      </c>
      <c r="H2" s="8" t="s">
        <v>31</v>
      </c>
      <c r="I2" s="8">
        <v>4</v>
      </c>
      <c r="J2" s="11" t="s">
        <v>35</v>
      </c>
      <c r="K2" s="7" t="s">
        <v>36</v>
      </c>
      <c r="L2" s="8" t="s">
        <v>31</v>
      </c>
      <c r="M2" s="8">
        <v>1</v>
      </c>
      <c r="N2" s="75" t="s">
        <v>107</v>
      </c>
    </row>
    <row r="3" spans="1:14" ht="36.75" thickBot="1" x14ac:dyDescent="0.3">
      <c r="A3" s="13" t="s">
        <v>37</v>
      </c>
      <c r="B3" s="6" t="s">
        <v>38</v>
      </c>
      <c r="C3" s="7" t="s">
        <v>39</v>
      </c>
      <c r="D3" s="12" t="s">
        <v>14</v>
      </c>
      <c r="E3" s="8">
        <v>2</v>
      </c>
      <c r="F3" s="11" t="s">
        <v>40</v>
      </c>
      <c r="G3" s="7" t="s">
        <v>41</v>
      </c>
      <c r="H3" s="12" t="s">
        <v>38</v>
      </c>
      <c r="I3" s="2">
        <v>5</v>
      </c>
      <c r="J3" s="11" t="s">
        <v>42</v>
      </c>
      <c r="K3" s="3" t="s">
        <v>43</v>
      </c>
      <c r="L3" s="2" t="s">
        <v>38</v>
      </c>
      <c r="M3" s="2">
        <v>2</v>
      </c>
      <c r="N3" s="12" t="s">
        <v>108</v>
      </c>
    </row>
    <row r="4" spans="1:14" ht="60.75" thickBot="1" x14ac:dyDescent="0.3">
      <c r="A4" s="76" t="s">
        <v>128</v>
      </c>
      <c r="B4" s="6" t="s">
        <v>44</v>
      </c>
      <c r="C4" s="7" t="s">
        <v>45</v>
      </c>
      <c r="D4" s="12" t="s">
        <v>14</v>
      </c>
      <c r="E4" s="8">
        <v>2</v>
      </c>
      <c r="F4" s="9" t="s">
        <v>46</v>
      </c>
      <c r="G4" s="7" t="s">
        <v>47</v>
      </c>
      <c r="H4" s="2" t="s">
        <v>44</v>
      </c>
      <c r="I4" s="2">
        <v>5</v>
      </c>
      <c r="J4" s="9" t="s">
        <v>106</v>
      </c>
      <c r="K4" s="7" t="s">
        <v>48</v>
      </c>
      <c r="L4" s="16" t="s">
        <v>46</v>
      </c>
      <c r="M4" s="4">
        <v>1</v>
      </c>
      <c r="N4" s="74" t="s">
        <v>109</v>
      </c>
    </row>
    <row r="5" spans="1:14" ht="60.75" thickBot="1" x14ac:dyDescent="0.3">
      <c r="A5" s="10" t="s">
        <v>1</v>
      </c>
      <c r="B5" s="6" t="s">
        <v>49</v>
      </c>
      <c r="C5" s="7" t="s">
        <v>50</v>
      </c>
      <c r="D5" s="12" t="s">
        <v>14</v>
      </c>
      <c r="E5" s="8">
        <v>2</v>
      </c>
      <c r="F5" s="9" t="s">
        <v>51</v>
      </c>
      <c r="G5" s="7" t="s">
        <v>52</v>
      </c>
      <c r="H5" s="2" t="s">
        <v>49</v>
      </c>
      <c r="I5" s="2">
        <v>5</v>
      </c>
      <c r="J5" s="9" t="s">
        <v>53</v>
      </c>
      <c r="K5" s="7" t="s">
        <v>54</v>
      </c>
      <c r="L5" s="16" t="s">
        <v>51</v>
      </c>
      <c r="M5" s="4">
        <v>1</v>
      </c>
      <c r="N5" s="75" t="s">
        <v>107</v>
      </c>
    </row>
    <row r="6" spans="1:14" ht="48.75" thickBot="1" x14ac:dyDescent="0.3">
      <c r="A6" s="10" t="s">
        <v>55</v>
      </c>
      <c r="B6" s="6" t="s">
        <v>56</v>
      </c>
      <c r="C6" s="7" t="s">
        <v>57</v>
      </c>
      <c r="D6" s="12" t="s">
        <v>14</v>
      </c>
      <c r="E6" s="8">
        <v>2</v>
      </c>
      <c r="F6" s="9" t="s">
        <v>58</v>
      </c>
      <c r="G6" s="3" t="s">
        <v>59</v>
      </c>
      <c r="H6" s="2" t="s">
        <v>56</v>
      </c>
      <c r="I6" s="2">
        <v>5</v>
      </c>
      <c r="J6" s="11" t="s">
        <v>60</v>
      </c>
      <c r="K6" s="3" t="s">
        <v>61</v>
      </c>
      <c r="L6" s="16" t="s">
        <v>58</v>
      </c>
      <c r="M6" s="4">
        <v>2</v>
      </c>
      <c r="N6" s="63" t="s">
        <v>28</v>
      </c>
    </row>
    <row r="7" spans="1:14" ht="60.75" thickBot="1" x14ac:dyDescent="0.3">
      <c r="A7" s="10" t="s">
        <v>62</v>
      </c>
      <c r="B7" s="6" t="s">
        <v>63</v>
      </c>
      <c r="C7" s="7" t="s">
        <v>64</v>
      </c>
      <c r="D7" s="12" t="s">
        <v>14</v>
      </c>
      <c r="E7" s="8">
        <v>2</v>
      </c>
      <c r="F7" s="9" t="s">
        <v>65</v>
      </c>
      <c r="G7" s="3" t="s">
        <v>66</v>
      </c>
      <c r="H7" s="2" t="s">
        <v>63</v>
      </c>
      <c r="I7" s="2">
        <v>4</v>
      </c>
      <c r="J7" s="11" t="s">
        <v>67</v>
      </c>
      <c r="K7" s="3" t="s">
        <v>68</v>
      </c>
      <c r="L7" s="16" t="s">
        <v>65</v>
      </c>
      <c r="M7" s="12">
        <v>2</v>
      </c>
      <c r="N7" s="12" t="s">
        <v>108</v>
      </c>
    </row>
    <row r="8" spans="1:14" ht="60.75" thickBot="1" x14ac:dyDescent="0.3">
      <c r="A8" s="10" t="s">
        <v>69</v>
      </c>
      <c r="B8" s="6" t="s">
        <v>70</v>
      </c>
      <c r="C8" s="7" t="s">
        <v>71</v>
      </c>
      <c r="D8" s="12" t="s">
        <v>14</v>
      </c>
      <c r="E8" s="8">
        <v>2</v>
      </c>
      <c r="F8" s="9" t="s">
        <v>65</v>
      </c>
      <c r="G8" s="3" t="s">
        <v>66</v>
      </c>
      <c r="H8" s="2" t="s">
        <v>70</v>
      </c>
      <c r="I8" s="2">
        <v>4</v>
      </c>
      <c r="J8" s="9" t="s">
        <v>72</v>
      </c>
      <c r="K8" s="3" t="s">
        <v>73</v>
      </c>
      <c r="L8" s="2" t="s">
        <v>65</v>
      </c>
      <c r="M8" s="2">
        <v>2</v>
      </c>
      <c r="N8" s="12" t="s">
        <v>108</v>
      </c>
    </row>
  </sheetData>
  <sheetProtection algorithmName="SHA-512" hashValue="eA69Yu3pFobXrzQNC1a0ecuzo0obnrPo532Kv0U8ksrwqMZy1Xx9KbgExd4YIXGQjlrn7qJEnphyNagbG6Qn3A==" saltValue="mRipxcXy/E3PmS+qtldH+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4CB7-4258-4B06-A9CC-10A4A7EDC20C}">
  <dimension ref="A1:J11"/>
  <sheetViews>
    <sheetView workbookViewId="0">
      <selection activeCell="I4" sqref="I4"/>
    </sheetView>
  </sheetViews>
  <sheetFormatPr defaultRowHeight="15" x14ac:dyDescent="0.25"/>
  <cols>
    <col min="1" max="1" width="34" bestFit="1" customWidth="1"/>
  </cols>
  <sheetData>
    <row r="1" spans="1:10" ht="15.75" thickBot="1" x14ac:dyDescent="0.3">
      <c r="A1" t="s">
        <v>27</v>
      </c>
      <c r="B1" t="s">
        <v>28</v>
      </c>
      <c r="C1" t="s">
        <v>74</v>
      </c>
      <c r="D1" t="s">
        <v>28</v>
      </c>
      <c r="E1" t="s">
        <v>28</v>
      </c>
      <c r="F1" t="s">
        <v>28</v>
      </c>
      <c r="G1" t="s">
        <v>74</v>
      </c>
      <c r="H1" t="s">
        <v>28</v>
      </c>
      <c r="I1" t="s">
        <v>28</v>
      </c>
      <c r="J1" t="s">
        <v>28</v>
      </c>
    </row>
    <row r="2" spans="1:10" ht="60.75" thickBot="1" x14ac:dyDescent="0.3">
      <c r="A2" s="13" t="s">
        <v>75</v>
      </c>
      <c r="B2" s="44" t="s">
        <v>31</v>
      </c>
      <c r="C2" s="45" t="s">
        <v>32</v>
      </c>
      <c r="D2" s="8" t="s">
        <v>14</v>
      </c>
      <c r="E2" s="8">
        <v>2</v>
      </c>
      <c r="F2" s="48" t="s">
        <v>35</v>
      </c>
      <c r="G2" s="45" t="s">
        <v>36</v>
      </c>
      <c r="H2" s="8" t="s">
        <v>31</v>
      </c>
      <c r="I2" s="8">
        <v>1</v>
      </c>
      <c r="J2" s="50" t="s">
        <v>110</v>
      </c>
    </row>
    <row r="3" spans="1:10" ht="60.75" thickBot="1" x14ac:dyDescent="0.3">
      <c r="A3" s="13" t="s">
        <v>76</v>
      </c>
      <c r="B3" s="44" t="s">
        <v>38</v>
      </c>
      <c r="C3" s="45" t="s">
        <v>39</v>
      </c>
      <c r="D3" s="12" t="s">
        <v>14</v>
      </c>
      <c r="E3" s="8">
        <v>2</v>
      </c>
      <c r="F3" s="48" t="s">
        <v>42</v>
      </c>
      <c r="G3" s="47" t="s">
        <v>43</v>
      </c>
      <c r="H3" s="2" t="s">
        <v>38</v>
      </c>
      <c r="I3" s="2">
        <v>2</v>
      </c>
      <c r="J3" s="12" t="s">
        <v>108</v>
      </c>
    </row>
    <row r="4" spans="1:10" ht="96.75" thickBot="1" x14ac:dyDescent="0.3">
      <c r="A4" s="10" t="s">
        <v>77</v>
      </c>
      <c r="B4" s="44" t="s">
        <v>49</v>
      </c>
      <c r="C4" s="45" t="s">
        <v>50</v>
      </c>
      <c r="D4" s="12" t="s">
        <v>14</v>
      </c>
      <c r="E4" s="8">
        <v>2</v>
      </c>
      <c r="F4" s="46" t="s">
        <v>53</v>
      </c>
      <c r="G4" s="45" t="s">
        <v>54</v>
      </c>
      <c r="H4" s="16" t="s">
        <v>51</v>
      </c>
      <c r="I4" s="4">
        <v>1</v>
      </c>
      <c r="J4" s="75" t="s">
        <v>107</v>
      </c>
    </row>
    <row r="5" spans="1:10" ht="84.75" thickBot="1" x14ac:dyDescent="0.3">
      <c r="A5" s="10" t="s">
        <v>78</v>
      </c>
      <c r="B5" s="44" t="s">
        <v>56</v>
      </c>
      <c r="C5" s="45" t="s">
        <v>57</v>
      </c>
      <c r="D5" s="12" t="s">
        <v>14</v>
      </c>
      <c r="E5" s="8">
        <v>2</v>
      </c>
      <c r="F5" s="48" t="s">
        <v>60</v>
      </c>
      <c r="G5" s="47" t="s">
        <v>61</v>
      </c>
      <c r="H5" s="16" t="s">
        <v>58</v>
      </c>
      <c r="I5" s="4">
        <v>2</v>
      </c>
      <c r="J5" s="63" t="s">
        <v>28</v>
      </c>
    </row>
    <row r="6" spans="1:10" ht="60.75" thickBot="1" x14ac:dyDescent="0.3">
      <c r="A6" s="10" t="s">
        <v>79</v>
      </c>
      <c r="B6" s="44" t="s">
        <v>63</v>
      </c>
      <c r="C6" s="45" t="s">
        <v>64</v>
      </c>
      <c r="D6" s="12" t="s">
        <v>14</v>
      </c>
      <c r="E6" s="8">
        <v>2</v>
      </c>
      <c r="F6" s="48" t="s">
        <v>67</v>
      </c>
      <c r="G6" s="47" t="s">
        <v>68</v>
      </c>
      <c r="H6" s="16" t="s">
        <v>65</v>
      </c>
      <c r="I6" s="12">
        <v>2</v>
      </c>
      <c r="J6" s="12" t="s">
        <v>108</v>
      </c>
    </row>
    <row r="7" spans="1:10" ht="60.75" thickBot="1" x14ac:dyDescent="0.3">
      <c r="A7" s="10" t="s">
        <v>80</v>
      </c>
      <c r="B7" s="44" t="s">
        <v>70</v>
      </c>
      <c r="C7" s="45" t="s">
        <v>71</v>
      </c>
      <c r="D7" s="12" t="s">
        <v>14</v>
      </c>
      <c r="E7" s="8">
        <v>2</v>
      </c>
      <c r="F7" s="46" t="s">
        <v>72</v>
      </c>
      <c r="G7" s="47" t="s">
        <v>73</v>
      </c>
      <c r="H7" s="2" t="s">
        <v>65</v>
      </c>
      <c r="I7" s="2">
        <v>2</v>
      </c>
      <c r="J7" s="12" t="s">
        <v>108</v>
      </c>
    </row>
    <row r="8" spans="1:10" ht="84.75" thickBot="1" x14ac:dyDescent="0.3">
      <c r="A8" s="10" t="s">
        <v>3</v>
      </c>
      <c r="B8" s="51" t="s">
        <v>81</v>
      </c>
      <c r="C8" s="52" t="s">
        <v>82</v>
      </c>
      <c r="D8" s="12" t="s">
        <v>14</v>
      </c>
      <c r="E8" s="8">
        <v>2</v>
      </c>
      <c r="F8" s="53" t="s">
        <v>83</v>
      </c>
      <c r="G8" s="52" t="s">
        <v>84</v>
      </c>
      <c r="H8" s="54" t="s">
        <v>81</v>
      </c>
      <c r="I8" s="55">
        <v>2</v>
      </c>
      <c r="J8" s="12"/>
    </row>
    <row r="9" spans="1:10" ht="120.75" thickBot="1" x14ac:dyDescent="0.3">
      <c r="A9" s="49" t="s">
        <v>85</v>
      </c>
      <c r="B9" s="51" t="s">
        <v>86</v>
      </c>
      <c r="C9" s="52" t="s">
        <v>87</v>
      </c>
      <c r="D9" s="12" t="s">
        <v>14</v>
      </c>
      <c r="E9" s="8">
        <v>2</v>
      </c>
      <c r="F9" s="53" t="s">
        <v>88</v>
      </c>
      <c r="G9" s="52" t="s">
        <v>89</v>
      </c>
      <c r="H9" s="12" t="s">
        <v>14</v>
      </c>
      <c r="I9" s="8">
        <v>1</v>
      </c>
      <c r="J9" s="12"/>
    </row>
    <row r="10" spans="1:10" ht="60.75" thickBot="1" x14ac:dyDescent="0.3">
      <c r="A10" s="49" t="s">
        <v>90</v>
      </c>
      <c r="B10" s="51" t="s">
        <v>91</v>
      </c>
      <c r="C10" s="52" t="s">
        <v>92</v>
      </c>
      <c r="D10" s="12" t="s">
        <v>14</v>
      </c>
      <c r="E10" s="8">
        <v>2</v>
      </c>
      <c r="F10" s="53" t="s">
        <v>93</v>
      </c>
      <c r="G10" s="52" t="s">
        <v>94</v>
      </c>
      <c r="H10" s="54" t="s">
        <v>91</v>
      </c>
      <c r="I10" s="55">
        <v>2</v>
      </c>
      <c r="J10" s="57" t="s">
        <v>28</v>
      </c>
    </row>
    <row r="11" spans="1:10" ht="72.75" thickBot="1" x14ac:dyDescent="0.3">
      <c r="A11" s="49" t="s">
        <v>95</v>
      </c>
      <c r="B11" s="44" t="s">
        <v>96</v>
      </c>
      <c r="C11" s="58" t="s">
        <v>97</v>
      </c>
      <c r="D11" s="12" t="s">
        <v>14</v>
      </c>
      <c r="E11" s="8">
        <v>2</v>
      </c>
      <c r="F11" s="48" t="s">
        <v>103</v>
      </c>
      <c r="G11" s="45" t="s">
        <v>104</v>
      </c>
      <c r="H11" s="12" t="s">
        <v>14</v>
      </c>
      <c r="I11" s="59">
        <v>2</v>
      </c>
      <c r="J11" s="56" t="s">
        <v>28</v>
      </c>
    </row>
  </sheetData>
  <sheetProtection algorithmName="SHA-512" hashValue="dVpYEuOgDE5v6nKHmMwibG4EKXmMdmMnKeFJICo8KDpUqSFsZCb7KrZRYpP6c+bWhL86lTtd0OHS7we7zjZ2wA==" saltValue="H8TnoRaRZN3Sg25c7cgA/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1322-422F-4FD9-882F-B1B1C293BB93}">
  <dimension ref="A1:A8"/>
  <sheetViews>
    <sheetView workbookViewId="0">
      <selection activeCell="A4" sqref="A4"/>
    </sheetView>
  </sheetViews>
  <sheetFormatPr defaultRowHeight="15" x14ac:dyDescent="0.25"/>
  <cols>
    <col min="1" max="1" width="79" customWidth="1"/>
  </cols>
  <sheetData>
    <row r="1" spans="1:1" ht="15.75" thickBot="1" x14ac:dyDescent="0.3">
      <c r="A1" s="57" t="s">
        <v>112</v>
      </c>
    </row>
    <row r="2" spans="1:1" ht="24" thickBot="1" x14ac:dyDescent="0.3">
      <c r="A2" s="43" t="s">
        <v>98</v>
      </c>
    </row>
    <row r="3" spans="1:1" ht="15.75" thickBot="1" x14ac:dyDescent="0.3">
      <c r="A3" s="43" t="s">
        <v>115</v>
      </c>
    </row>
    <row r="4" spans="1:1" ht="15.75" thickBot="1" x14ac:dyDescent="0.3">
      <c r="A4" s="43" t="s">
        <v>130</v>
      </c>
    </row>
    <row r="5" spans="1:1" ht="24" thickBot="1" x14ac:dyDescent="0.3">
      <c r="A5" s="43" t="s">
        <v>116</v>
      </c>
    </row>
    <row r="6" spans="1:1" ht="15.75" thickBot="1" x14ac:dyDescent="0.3">
      <c r="A6" s="43" t="s">
        <v>114</v>
      </c>
    </row>
    <row r="7" spans="1:1" ht="15.75" thickBot="1" x14ac:dyDescent="0.3">
      <c r="A7" s="43" t="s">
        <v>129</v>
      </c>
    </row>
    <row r="8" spans="1:1" ht="15.75" thickBot="1" x14ac:dyDescent="0.3">
      <c r="A8" s="43" t="s">
        <v>113</v>
      </c>
    </row>
  </sheetData>
  <sheetProtection algorithmName="SHA-512" hashValue="UY9TFeqiFi8+IblzY6Fr93tog8WkryzbIunIivYJWjSN690nYHZmvpkd47HhqWHCwK6suelXQZaJmkfxe6+BOw==" saltValue="fPb0ue13yrDVQIBurXJhh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MMET - Secondary</Progra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Y 0 o E U 8 p Z i D O k A A A A 9 Q A A A B I A H A B D b 2 5 m a W c v U G F j a 2 F n Z S 5 4 b W w g o h g A K K A U A A A A A A A A A A A A A A A A A A A A A A A A A A A A h Y / R C o I w G I V f R X b v N h e B y e 8 k u k 0 I o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5 x Z c L l D s g k g b w v 8 A d Q S w M E F A A C A A g A Y 0 o E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N K B F M o i k e 4 D g A A A B E A A A A T A B w A R m 9 y b X V s Y X M v U 2 V j d G l v b j E u b S C i G A A o o B Q A A A A A A A A A A A A A A A A A A A A A A A A A A A A r T k 0 u y c z P U w i G 0 I b W A F B L A Q I t A B Q A A g A I A G N K B F P K W Y g z p A A A A P U A A A A S A A A A A A A A A A A A A A A A A A A A A A B D b 2 5 m a W c v U G F j a 2 F n Z S 5 4 b W x Q S w E C L Q A U A A I A C A B j S g R T D 8 r p q 6 Q A A A D p A A A A E w A A A A A A A A A A A A A A A A D w A A A A W 0 N v b n R l b n R f V H l w Z X N d L n h t b F B L A Q I t A B Q A A g A I A G N K B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V n o R x p F j Q 4 C Z I P K 7 3 F 8 w A A A A A A I A A A A A A A N m A A D A A A A A E A A A A D D 6 Q m 9 v b f 2 2 y 3 a b e Q j z m G Y A A A A A B I A A A K A A A A A Q A A A A z t Y H n t k 2 q S r 3 / B V Z p K / L W l A A A A B T C r + E o v X 1 M 5 1 v D 0 V 3 F g Y f B s + P x v J 6 i E 1 O q I u S + r 6 h b L P B Q 2 7 F K f 8 Z B 6 A S x c k / E y 0 0 m O f D a C h 3 N e R y X 9 3 7 u X G t q P z G 9 m A z d I Y S O Y h r Z j Z S 1 R Q A A A A J d B R V u A P b f R z j O 7 m / x i y b 5 t h m U g = = < / D a t a M a s h u p > 
</file>

<file path=customXml/itemProps1.xml><?xml version="1.0" encoding="utf-8"?>
<ds:datastoreItem xmlns:ds="http://schemas.openxmlformats.org/officeDocument/2006/customXml" ds:itemID="{B2051B0F-5D05-488F-A2AB-B65400999AA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ECAE19-F9DA-427D-A7C8-0175B3D053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Enrolment Advice</vt:lpstr>
      <vt:lpstr>Sheet2</vt:lpstr>
      <vt:lpstr>Sheet4</vt:lpstr>
      <vt:lpstr>Sheet5</vt:lpstr>
      <vt:lpstr>area</vt:lpstr>
      <vt:lpstr>Sheet5!electives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Emma Rogers</cp:lastModifiedBy>
  <cp:revision/>
  <cp:lastPrinted>2021-09-15T00:59:44Z</cp:lastPrinted>
  <dcterms:created xsi:type="dcterms:W3CDTF">2021-03-19T03:50:52Z</dcterms:created>
  <dcterms:modified xsi:type="dcterms:W3CDTF">2024-05-10T06:16:36Z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